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625"/>
  <workbookPr filterPrivacy="1"/>
  <bookViews>
    <workbookView xWindow="0" yWindow="0" windowWidth="22260" windowHeight="12648" tabRatio="697" activeTab="10" xr2:uid="{00000000-000D-0000-FFFF-FFFF00000000}"/>
  </bookViews>
  <sheets>
    <sheet name="2017" sheetId="13" r:id="rId1"/>
    <sheet name="Sausis " sheetId="15" r:id="rId2"/>
    <sheet name="Vasaris" sheetId="14" r:id="rId3"/>
    <sheet name="Kovas" sheetId="16" r:id="rId4"/>
    <sheet name="Balandis" sheetId="17" r:id="rId5"/>
    <sheet name="Gegužė" sheetId="18" r:id="rId6"/>
    <sheet name="Birželis" sheetId="19" r:id="rId7"/>
    <sheet name="Liepa" sheetId="20" r:id="rId8"/>
    <sheet name="Rugpjūtis" sheetId="21" r:id="rId9"/>
    <sheet name="Rugsėjis" sheetId="22" r:id="rId10"/>
    <sheet name="Spalis" sheetId="23" r:id="rId1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2" i="23" l="1"/>
  <c r="E72" i="23"/>
  <c r="F70" i="23"/>
  <c r="E70" i="23"/>
  <c r="F69" i="23"/>
  <c r="E69" i="23"/>
  <c r="F68" i="23"/>
  <c r="E68" i="23"/>
  <c r="F67" i="23"/>
  <c r="E67" i="23"/>
  <c r="F66" i="23"/>
  <c r="E66" i="23"/>
  <c r="F65" i="23"/>
  <c r="E65" i="23"/>
  <c r="F64" i="23"/>
  <c r="E64" i="23"/>
  <c r="F63" i="23"/>
  <c r="E63" i="23"/>
  <c r="F62" i="23"/>
  <c r="E62" i="23"/>
  <c r="F202" i="13"/>
  <c r="E202" i="13"/>
  <c r="F190" i="13"/>
  <c r="E190" i="13"/>
  <c r="F183" i="13"/>
  <c r="E183" i="13"/>
  <c r="F174" i="13"/>
  <c r="E174" i="13"/>
  <c r="F173" i="13"/>
  <c r="E173" i="13"/>
  <c r="F167" i="13"/>
  <c r="E167" i="13"/>
  <c r="F137" i="13"/>
  <c r="E137" i="13"/>
  <c r="F162" i="13"/>
  <c r="E162" i="13"/>
  <c r="F153" i="13"/>
  <c r="E153" i="13"/>
  <c r="F159" i="13"/>
  <c r="E159" i="13"/>
  <c r="F157" i="13"/>
  <c r="E157" i="13"/>
  <c r="F97" i="13"/>
  <c r="E97" i="13"/>
  <c r="F145" i="13"/>
  <c r="E145" i="13"/>
  <c r="F148" i="13"/>
  <c r="E148" i="13"/>
  <c r="F80" i="13"/>
  <c r="E80" i="13"/>
  <c r="F140" i="13"/>
  <c r="E140" i="13"/>
  <c r="F138" i="13"/>
  <c r="E138" i="13"/>
  <c r="F127" i="13"/>
  <c r="E127" i="13"/>
  <c r="F91" i="13"/>
  <c r="E91" i="13"/>
  <c r="F124" i="13"/>
  <c r="E124" i="13"/>
  <c r="F125" i="13"/>
  <c r="E125" i="13"/>
  <c r="F104" i="13"/>
  <c r="E104" i="13"/>
  <c r="F102" i="13"/>
  <c r="E102" i="13"/>
  <c r="E99" i="13"/>
  <c r="F74" i="13"/>
  <c r="E74" i="13"/>
  <c r="F65" i="13"/>
  <c r="E65" i="13"/>
  <c r="F37" i="13"/>
  <c r="E37" i="13"/>
  <c r="F71" i="13"/>
  <c r="E71" i="13"/>
  <c r="F58" i="13"/>
  <c r="E58" i="13"/>
  <c r="F43" i="13"/>
  <c r="E43" i="13"/>
  <c r="F49" i="13"/>
  <c r="E49" i="13"/>
  <c r="E38" i="13"/>
  <c r="F19" i="13"/>
  <c r="E19" i="13"/>
  <c r="F29" i="13"/>
  <c r="E29" i="13"/>
  <c r="F18" i="13"/>
  <c r="E18" i="13"/>
  <c r="F16" i="13"/>
  <c r="E16" i="13"/>
  <c r="F17" i="13"/>
  <c r="E17" i="13"/>
  <c r="F12" i="13"/>
  <c r="E12" i="13"/>
  <c r="F9" i="13"/>
  <c r="E9" i="13"/>
  <c r="F5" i="13"/>
  <c r="E5" i="13"/>
  <c r="F155" i="13"/>
  <c r="E155" i="13"/>
  <c r="F52" i="13"/>
  <c r="E52" i="13"/>
  <c r="F26" i="13"/>
  <c r="E26" i="13"/>
  <c r="F11" i="13"/>
  <c r="E11" i="13"/>
  <c r="F135" i="13"/>
  <c r="E135" i="13"/>
  <c r="F103" i="13"/>
  <c r="E103" i="13"/>
  <c r="F100" i="13"/>
  <c r="E100" i="13"/>
  <c r="F87" i="13"/>
  <c r="E87" i="13"/>
  <c r="F152" i="13"/>
  <c r="E152" i="13"/>
  <c r="F112" i="13"/>
  <c r="E112" i="13"/>
  <c r="F42" i="13"/>
  <c r="E42" i="13"/>
  <c r="F38" i="13"/>
  <c r="F136" i="13"/>
  <c r="E136" i="13"/>
  <c r="F99" i="13"/>
  <c r="F83" i="13"/>
  <c r="E83" i="13"/>
  <c r="F73" i="13"/>
  <c r="E73" i="13"/>
  <c r="F23" i="13"/>
  <c r="E23" i="13"/>
  <c r="F60" i="23" l="1"/>
  <c r="F241" i="13" s="1"/>
  <c r="E60" i="23"/>
  <c r="E241" i="13" s="1"/>
  <c r="F71" i="22" l="1"/>
  <c r="F69" i="22"/>
  <c r="E69" i="22"/>
  <c r="F68" i="22"/>
  <c r="E68" i="22"/>
  <c r="F67" i="22"/>
  <c r="E67" i="22"/>
  <c r="F66" i="22"/>
  <c r="E66" i="22"/>
  <c r="F65" i="22"/>
  <c r="E65" i="22"/>
  <c r="F64" i="22"/>
  <c r="E64" i="22"/>
  <c r="F63" i="22"/>
  <c r="E63" i="22"/>
  <c r="F62" i="22"/>
  <c r="E62" i="22"/>
  <c r="F240" i="13"/>
  <c r="E240" i="13"/>
  <c r="F222" i="13"/>
  <c r="E222" i="13"/>
  <c r="F203" i="13"/>
  <c r="E203" i="13"/>
  <c r="F194" i="13"/>
  <c r="E194" i="13"/>
  <c r="F189" i="13"/>
  <c r="E189" i="13"/>
  <c r="F186" i="13"/>
  <c r="E186" i="13"/>
  <c r="F176" i="13"/>
  <c r="E176" i="13"/>
  <c r="F165" i="13"/>
  <c r="E165" i="13"/>
  <c r="F142" i="13"/>
  <c r="E142" i="13"/>
  <c r="F131" i="13"/>
  <c r="E131" i="13"/>
  <c r="F98" i="13"/>
  <c r="E98" i="13"/>
  <c r="F78" i="13"/>
  <c r="E78" i="13"/>
  <c r="F68" i="13"/>
  <c r="E68" i="13"/>
  <c r="F41" i="13"/>
  <c r="E41" i="13"/>
  <c r="F40" i="13"/>
  <c r="E40" i="13"/>
  <c r="F36" i="13"/>
  <c r="E36" i="13"/>
  <c r="F14" i="13"/>
  <c r="E14" i="13"/>
  <c r="F7" i="13"/>
  <c r="E7" i="13"/>
  <c r="F149" i="13"/>
  <c r="E149" i="13"/>
  <c r="F128" i="13"/>
  <c r="E128" i="13"/>
  <c r="F120" i="13"/>
  <c r="E120" i="13"/>
  <c r="E71" i="22" l="1"/>
  <c r="F60" i="22" l="1"/>
  <c r="E60" i="22"/>
  <c r="F85" i="21" l="1"/>
  <c r="E85" i="21"/>
  <c r="F83" i="21"/>
  <c r="E83" i="21"/>
  <c r="F82" i="21"/>
  <c r="E82" i="21"/>
  <c r="F81" i="21"/>
  <c r="E81" i="21"/>
  <c r="F80" i="21"/>
  <c r="E80" i="21"/>
  <c r="F79" i="21"/>
  <c r="E79" i="21"/>
  <c r="F78" i="21"/>
  <c r="E78" i="21"/>
  <c r="F77" i="21"/>
  <c r="E77" i="21"/>
  <c r="F239" i="13"/>
  <c r="E239" i="13"/>
  <c r="F221" i="13"/>
  <c r="E221" i="13"/>
  <c r="F207" i="13"/>
  <c r="E207" i="13"/>
  <c r="F213" i="13"/>
  <c r="E213" i="13"/>
  <c r="F201" i="13"/>
  <c r="E201" i="13"/>
  <c r="F214" i="13"/>
  <c r="E214" i="13"/>
  <c r="F197" i="13"/>
  <c r="E197" i="13"/>
  <c r="F204" i="13"/>
  <c r="E204" i="13"/>
  <c r="F198" i="13"/>
  <c r="E198" i="13"/>
  <c r="F205" i="13"/>
  <c r="E205" i="13"/>
  <c r="F196" i="13"/>
  <c r="E196" i="13"/>
  <c r="F192" i="13"/>
  <c r="E192" i="13"/>
  <c r="F188" i="13"/>
  <c r="E188" i="13"/>
  <c r="F187" i="13"/>
  <c r="E187" i="13"/>
  <c r="F184" i="13"/>
  <c r="E184" i="13"/>
  <c r="F181" i="13"/>
  <c r="E181" i="13"/>
  <c r="F160" i="13"/>
  <c r="E160" i="13"/>
  <c r="F141" i="13"/>
  <c r="E141" i="13"/>
  <c r="F77" i="13"/>
  <c r="E77" i="13"/>
  <c r="F109" i="13"/>
  <c r="E109" i="13"/>
  <c r="F94" i="13"/>
  <c r="E94" i="13"/>
  <c r="F95" i="13"/>
  <c r="E95" i="13"/>
  <c r="F63" i="13"/>
  <c r="E63" i="13"/>
  <c r="F62" i="13"/>
  <c r="E62" i="13"/>
  <c r="F50" i="13"/>
  <c r="E50" i="13"/>
  <c r="F48" i="13"/>
  <c r="E48" i="13"/>
  <c r="F34" i="13"/>
  <c r="E34" i="13"/>
  <c r="F30" i="13"/>
  <c r="E30" i="13"/>
  <c r="F27" i="13"/>
  <c r="E27" i="13"/>
  <c r="F21" i="13"/>
  <c r="E21" i="13"/>
  <c r="F15" i="13"/>
  <c r="E15" i="13"/>
  <c r="F6" i="13"/>
  <c r="E6" i="13"/>
  <c r="F158" i="13"/>
  <c r="E158" i="13"/>
  <c r="F225" i="13"/>
  <c r="E225" i="13"/>
  <c r="F119" i="13"/>
  <c r="E119" i="13"/>
  <c r="F111" i="13"/>
  <c r="E111" i="13"/>
  <c r="F84" i="13"/>
  <c r="E84" i="13"/>
  <c r="F168" i="13"/>
  <c r="E168" i="13"/>
  <c r="F75" i="21" l="1"/>
  <c r="E75" i="21"/>
  <c r="E55" i="13" l="1"/>
  <c r="F166" i="13"/>
  <c r="E166" i="13"/>
  <c r="F71" i="20"/>
  <c r="E71" i="20"/>
  <c r="F69" i="20"/>
  <c r="E69" i="20"/>
  <c r="F68" i="20"/>
  <c r="E68" i="20"/>
  <c r="F67" i="20"/>
  <c r="E67" i="20"/>
  <c r="F66" i="20"/>
  <c r="E66" i="20"/>
  <c r="F65" i="20"/>
  <c r="E65" i="20"/>
  <c r="F64" i="20"/>
  <c r="E64" i="20"/>
  <c r="F238" i="13"/>
  <c r="E238" i="13"/>
  <c r="F191" i="13"/>
  <c r="E191" i="13"/>
  <c r="F163" i="13"/>
  <c r="E163" i="13"/>
  <c r="F115" i="13"/>
  <c r="E115" i="13"/>
  <c r="F107" i="13"/>
  <c r="E107" i="13"/>
  <c r="F101" i="13"/>
  <c r="E101" i="13"/>
  <c r="F75" i="13"/>
  <c r="E75" i="13"/>
  <c r="F59" i="13"/>
  <c r="E59" i="13"/>
  <c r="F56" i="13"/>
  <c r="E56" i="13"/>
  <c r="F55" i="13"/>
  <c r="F44" i="13"/>
  <c r="E44" i="13"/>
  <c r="F45" i="13"/>
  <c r="E45" i="13"/>
  <c r="F22" i="13"/>
  <c r="E22" i="13"/>
  <c r="F13" i="13"/>
  <c r="E13" i="13"/>
  <c r="F10" i="13"/>
  <c r="E10" i="13"/>
  <c r="F172" i="13"/>
  <c r="E172" i="13"/>
  <c r="F62" i="20" l="1"/>
  <c r="E62" i="20"/>
  <c r="E83" i="19" l="1"/>
  <c r="F81" i="19"/>
  <c r="E81" i="19"/>
  <c r="F80" i="19"/>
  <c r="E80" i="19"/>
  <c r="F79" i="19"/>
  <c r="E79" i="19"/>
  <c r="F78" i="19"/>
  <c r="E78" i="19"/>
  <c r="F77" i="19"/>
  <c r="E77" i="19"/>
  <c r="F237" i="13"/>
  <c r="E237" i="13"/>
  <c r="F199" i="13"/>
  <c r="E199" i="13"/>
  <c r="F161" i="13"/>
  <c r="E161" i="13"/>
  <c r="F81" i="13"/>
  <c r="E81" i="13"/>
  <c r="F31" i="13"/>
  <c r="E31" i="13"/>
  <c r="F25" i="13"/>
  <c r="E25" i="13"/>
  <c r="F134" i="13"/>
  <c r="E134" i="13"/>
  <c r="F129" i="13"/>
  <c r="E129" i="13"/>
  <c r="F117" i="13"/>
  <c r="E117" i="13"/>
  <c r="F193" i="13"/>
  <c r="E193" i="13"/>
  <c r="F179" i="13"/>
  <c r="E179" i="13"/>
  <c r="F218" i="13"/>
  <c r="E218" i="13"/>
  <c r="F177" i="13"/>
  <c r="E177" i="13"/>
  <c r="F175" i="13"/>
  <c r="E175" i="13"/>
  <c r="F178" i="13"/>
  <c r="E178" i="13"/>
  <c r="F200" i="13"/>
  <c r="E200" i="13"/>
  <c r="F156" i="13"/>
  <c r="E156" i="13"/>
  <c r="F216" i="13"/>
  <c r="E216" i="13"/>
  <c r="F220" i="13"/>
  <c r="E220" i="13"/>
  <c r="F185" i="13"/>
  <c r="E185" i="13"/>
  <c r="F215" i="13"/>
  <c r="E215" i="13"/>
  <c r="F224" i="13"/>
  <c r="E224" i="13"/>
  <c r="F180" i="13"/>
  <c r="E180" i="13"/>
  <c r="F123" i="13"/>
  <c r="E123" i="13"/>
  <c r="F211" i="13"/>
  <c r="E211" i="13"/>
  <c r="F83" i="19" l="1"/>
  <c r="F75" i="19"/>
  <c r="E75" i="19"/>
  <c r="F61" i="18" l="1"/>
  <c r="E61" i="18"/>
  <c r="F59" i="18"/>
  <c r="E59" i="18"/>
  <c r="F58" i="18"/>
  <c r="E58" i="18"/>
  <c r="F57" i="18"/>
  <c r="E57" i="18"/>
  <c r="F56" i="18"/>
  <c r="E56" i="18"/>
  <c r="F236" i="13"/>
  <c r="E236" i="13"/>
  <c r="F79" i="13"/>
  <c r="E79" i="13"/>
  <c r="F223" i="13"/>
  <c r="E223" i="13"/>
  <c r="F217" i="13"/>
  <c r="E217" i="13"/>
  <c r="F226" i="13"/>
  <c r="E226" i="13"/>
  <c r="F210" i="13"/>
  <c r="E210" i="13"/>
  <c r="F143" i="13"/>
  <c r="E143" i="13"/>
  <c r="F150" i="13"/>
  <c r="E150" i="13"/>
  <c r="F132" i="13"/>
  <c r="E132" i="13"/>
  <c r="E118" i="13"/>
  <c r="F118" i="13"/>
  <c r="F105" i="13"/>
  <c r="E105" i="13"/>
  <c r="F88" i="13"/>
  <c r="E88" i="13"/>
  <c r="F86" i="13"/>
  <c r="E86" i="13"/>
  <c r="F92" i="13"/>
  <c r="E92" i="13"/>
  <c r="F67" i="13"/>
  <c r="E67" i="13"/>
  <c r="F60" i="13"/>
  <c r="E60" i="13"/>
  <c r="F46" i="13"/>
  <c r="E46" i="13"/>
  <c r="F28" i="13"/>
  <c r="E28" i="13"/>
  <c r="F169" i="13"/>
  <c r="E169" i="13"/>
  <c r="F147" i="13"/>
  <c r="E147" i="13"/>
  <c r="F54" i="18" l="1"/>
  <c r="E54" i="18"/>
  <c r="F48" i="17" l="1"/>
  <c r="E48" i="17"/>
  <c r="F47" i="17"/>
  <c r="E47" i="17"/>
  <c r="F46" i="17"/>
  <c r="E46" i="17"/>
  <c r="F206" i="13"/>
  <c r="E206" i="13"/>
  <c r="F139" i="13"/>
  <c r="E139" i="13"/>
  <c r="F126" i="13"/>
  <c r="E126" i="13"/>
  <c r="F96" i="13"/>
  <c r="E96" i="13"/>
  <c r="F76" i="13"/>
  <c r="E76" i="13"/>
  <c r="F54" i="13"/>
  <c r="E54" i="13"/>
  <c r="F39" i="13"/>
  <c r="E39" i="13"/>
  <c r="F35" i="13"/>
  <c r="E35" i="13"/>
  <c r="F24" i="13"/>
  <c r="E24" i="13"/>
  <c r="F4" i="13"/>
  <c r="E4" i="13"/>
  <c r="F44" i="17" l="1"/>
  <c r="F235" i="13" s="1"/>
  <c r="E44" i="17"/>
  <c r="F50" i="17" l="1"/>
  <c r="E50" i="17"/>
  <c r="E235" i="13"/>
  <c r="F234" i="13"/>
  <c r="E234" i="13"/>
  <c r="F65" i="16"/>
  <c r="E65" i="16"/>
  <c r="F63" i="16"/>
  <c r="E63" i="16"/>
  <c r="F62" i="16"/>
  <c r="E62" i="16"/>
  <c r="F182" i="13"/>
  <c r="E182" i="13"/>
  <c r="F171" i="13"/>
  <c r="E171" i="13"/>
  <c r="F170" i="13"/>
  <c r="E170" i="13"/>
  <c r="F164" i="13"/>
  <c r="E164" i="13"/>
  <c r="F154" i="13"/>
  <c r="E154" i="13"/>
  <c r="F133" i="13"/>
  <c r="E133" i="13"/>
  <c r="F130" i="13"/>
  <c r="E130" i="13"/>
  <c r="F122" i="13"/>
  <c r="E122" i="13"/>
  <c r="F114" i="13"/>
  <c r="E114" i="13"/>
  <c r="F113" i="13"/>
  <c r="E113" i="13"/>
  <c r="F110" i="13"/>
  <c r="E110" i="13"/>
  <c r="F93" i="13"/>
  <c r="E93" i="13"/>
  <c r="F89" i="13"/>
  <c r="E89" i="13"/>
  <c r="F82" i="13"/>
  <c r="E82" i="13"/>
  <c r="F69" i="13"/>
  <c r="E69" i="13"/>
  <c r="F66" i="13"/>
  <c r="E66" i="13"/>
  <c r="F57" i="13"/>
  <c r="E57" i="13"/>
  <c r="F47" i="13"/>
  <c r="E47" i="13"/>
  <c r="F51" i="13"/>
  <c r="E51" i="13"/>
  <c r="F20" i="13"/>
  <c r="F8" i="13"/>
  <c r="E8" i="13"/>
  <c r="F60" i="16" l="1"/>
  <c r="E60" i="16"/>
  <c r="F233" i="13" l="1"/>
  <c r="E233" i="13"/>
  <c r="F232" i="13"/>
  <c r="E232" i="13"/>
  <c r="F55" i="14"/>
  <c r="E55" i="14"/>
  <c r="F228" i="13"/>
  <c r="E228" i="13"/>
  <c r="F227" i="13"/>
  <c r="E227" i="13"/>
  <c r="F219" i="13"/>
  <c r="E219" i="13"/>
  <c r="F212" i="13"/>
  <c r="E212" i="13"/>
  <c r="F209" i="13"/>
  <c r="E209" i="13"/>
  <c r="F208" i="13"/>
  <c r="E208" i="13"/>
  <c r="F195" i="13"/>
  <c r="E195" i="13"/>
  <c r="F151" i="13"/>
  <c r="E151" i="13"/>
  <c r="F146" i="13"/>
  <c r="E146" i="13"/>
  <c r="F144" i="13"/>
  <c r="E144" i="13"/>
  <c r="F121" i="13"/>
  <c r="E121" i="13"/>
  <c r="F116" i="13"/>
  <c r="E116" i="13"/>
  <c r="F106" i="13"/>
  <c r="E106" i="13"/>
  <c r="F108" i="13"/>
  <c r="E108" i="13"/>
  <c r="F90" i="13"/>
  <c r="E90" i="13"/>
  <c r="F85" i="13"/>
  <c r="E85" i="13"/>
  <c r="F70" i="13"/>
  <c r="E70" i="13"/>
  <c r="F64" i="13"/>
  <c r="E64" i="13"/>
  <c r="F61" i="13"/>
  <c r="E61" i="13"/>
  <c r="F53" i="13"/>
  <c r="E53" i="13"/>
  <c r="F32" i="13"/>
  <c r="E32" i="13"/>
  <c r="F33" i="13"/>
  <c r="E33" i="13"/>
  <c r="E20" i="13"/>
  <c r="F72" i="13"/>
  <c r="E72" i="13"/>
  <c r="E53" i="14"/>
  <c r="E57" i="14" s="1"/>
  <c r="F53" i="14" l="1"/>
  <c r="F57" i="14" s="1"/>
  <c r="F50" i="15"/>
  <c r="E50" i="15"/>
  <c r="F230" i="13" l="1"/>
  <c r="E230" i="13" l="1"/>
</calcChain>
</file>

<file path=xl/sharedStrings.xml><?xml version="1.0" encoding="utf-8"?>
<sst xmlns="http://schemas.openxmlformats.org/spreadsheetml/2006/main" count="3311" uniqueCount="555">
  <si>
    <t>Filmo pavadinimas</t>
  </si>
  <si>
    <t>Filmo pavadinimas orginalo kalba</t>
  </si>
  <si>
    <t>Kilmės šalis</t>
  </si>
  <si>
    <t>Pajamos 
(Eur)</t>
  </si>
  <si>
    <t>Žiūrovų skaičius</t>
  </si>
  <si>
    <t>Kopijų skaičius</t>
  </si>
  <si>
    <t>Premjeros data</t>
  </si>
  <si>
    <t>Platintojas</t>
  </si>
  <si>
    <t>US</t>
  </si>
  <si>
    <t>Theatrical Film Distribution /
WDSMPI</t>
  </si>
  <si>
    <t>FR</t>
  </si>
  <si>
    <t>ACME Film</t>
  </si>
  <si>
    <t>LT</t>
  </si>
  <si>
    <t>Theatrical Film Distribution /
20th Century Fox</t>
  </si>
  <si>
    <t>RU</t>
  </si>
  <si>
    <t>Garsų pasaulio įrašai</t>
  </si>
  <si>
    <t>Theatrical Film Distribution</t>
  </si>
  <si>
    <t>ES</t>
  </si>
  <si>
    <t>(Ne)Tikros prancūziškos vestuvės</t>
  </si>
  <si>
    <t>Qu’est-ce qu’on a fait au Bon Dieu?</t>
  </si>
  <si>
    <t>Kino pasaka</t>
  </si>
  <si>
    <t>Theatrical Film Distribution / WDSMPI</t>
  </si>
  <si>
    <t>NO</t>
  </si>
  <si>
    <t>2014 m.</t>
  </si>
  <si>
    <t>2013 m.</t>
  </si>
  <si>
    <t>2012 m.</t>
  </si>
  <si>
    <t>2011 m.</t>
  </si>
  <si>
    <t>2010 m.</t>
  </si>
  <si>
    <t>2009 m.</t>
  </si>
  <si>
    <t>2008 m.</t>
  </si>
  <si>
    <t>2015 m.</t>
  </si>
  <si>
    <t>ACME Film / WB</t>
  </si>
  <si>
    <t>ACME Film / SONY</t>
  </si>
  <si>
    <t>Prioro Pramogos</t>
  </si>
  <si>
    <t>Kino Aljansas</t>
  </si>
  <si>
    <t>NCG Distribution / Paramount Pictures Internationa</t>
  </si>
  <si>
    <t>NCG Distribution  /
Universal Pictures International</t>
  </si>
  <si>
    <t>Kriaušių pyragėliai su levandomis</t>
  </si>
  <si>
    <t>Le gout des merveilles</t>
  </si>
  <si>
    <t>Bridžitos Džouns kūdikis</t>
  </si>
  <si>
    <t>2 naktys iki ryto</t>
  </si>
  <si>
    <t>2 yota aamuun</t>
  </si>
  <si>
    <t>LT / FI</t>
  </si>
  <si>
    <t>Kino Pasaka</t>
  </si>
  <si>
    <t>Troliai</t>
  </si>
  <si>
    <t>Trolls</t>
  </si>
  <si>
    <t>Asphalte</t>
  </si>
  <si>
    <t xml:space="preserve">Asfaltas </t>
  </si>
  <si>
    <t xml:space="preserve">Vajana </t>
  </si>
  <si>
    <t>Moana</t>
  </si>
  <si>
    <t>Megės planas</t>
  </si>
  <si>
    <t>Maggie's Plan</t>
  </si>
  <si>
    <t xml:space="preserve">Theatrical Film Distribution </t>
  </si>
  <si>
    <t>Pjūklo ketera</t>
  </si>
  <si>
    <t>Hacksaw Ridge</t>
  </si>
  <si>
    <t>Fantastiniai gyvūnai ir kur juos rasti</t>
  </si>
  <si>
    <t>Fantastic Beasts And Where To Find Them</t>
  </si>
  <si>
    <t>Atvykimas</t>
  </si>
  <si>
    <t>Arrival</t>
  </si>
  <si>
    <t>Švyturys tarp dviejų vandenynų</t>
  </si>
  <si>
    <t>Light Between Oceans</t>
  </si>
  <si>
    <t xml:space="preserve">Taksiukas </t>
  </si>
  <si>
    <t>Wiener-Dog</t>
  </si>
  <si>
    <t>Didysis šunų pabėgimas</t>
  </si>
  <si>
    <t>Ozzy</t>
  </si>
  <si>
    <t>Nocturnal animals</t>
  </si>
  <si>
    <t>Naktiniai gyvuliai</t>
  </si>
  <si>
    <t>Dainuok</t>
  </si>
  <si>
    <t>Sing</t>
  </si>
  <si>
    <t>Broliai</t>
  </si>
  <si>
    <t>Brodre</t>
  </si>
  <si>
    <t xml:space="preserve">Nekaltosios </t>
  </si>
  <si>
    <t>Les innocentes</t>
  </si>
  <si>
    <t>FR/PL</t>
  </si>
  <si>
    <t>Seklūs vandenys</t>
  </si>
  <si>
    <t>Ma Loute</t>
  </si>
  <si>
    <t>FR/DE</t>
  </si>
  <si>
    <t>Žudikų Brolija</t>
  </si>
  <si>
    <t>Assassin's Creed</t>
  </si>
  <si>
    <t xml:space="preserve">Blogasis Santa 2 </t>
  </si>
  <si>
    <t>Bad Santa 2</t>
  </si>
  <si>
    <t>Įsikūnijęs blogis</t>
  </si>
  <si>
    <t>Incarnate</t>
  </si>
  <si>
    <t xml:space="preserve">Šelmis-1. Žvaigždžių karų istorija </t>
  </si>
  <si>
    <t>Rogue One: A Star Wars Story</t>
  </si>
  <si>
    <t>Firmos Kalėdinis balius (Office Christmas party)</t>
  </si>
  <si>
    <t>Office Christmas party</t>
  </si>
  <si>
    <t>Pakeleiviai</t>
  </si>
  <si>
    <t>Passengers</t>
  </si>
  <si>
    <t>Kalifornijos svajos</t>
  </si>
  <si>
    <t>La La Land</t>
  </si>
  <si>
    <t>Sniego karalienė 3</t>
  </si>
  <si>
    <t>Snow Queen 3</t>
  </si>
  <si>
    <t>Skrodimas</t>
  </si>
  <si>
    <t>Autopsy of Jane Doe</t>
  </si>
  <si>
    <t>12 kėdžių</t>
  </si>
  <si>
    <t>Film Jam</t>
  </si>
  <si>
    <t>Eglutės 5</t>
  </si>
  <si>
    <t>Yolki 5</t>
  </si>
  <si>
    <t>Vikingas</t>
  </si>
  <si>
    <t>Viking</t>
  </si>
  <si>
    <t xml:space="preserve">Trys didvyriai ir Jūrų caras </t>
  </si>
  <si>
    <t>Tri bogatyrya i Morskoy tsar</t>
  </si>
  <si>
    <t>Skilimas</t>
  </si>
  <si>
    <t>Split</t>
  </si>
  <si>
    <t>xXx: Ksanderio Keidžo sugrįžimas</t>
  </si>
  <si>
    <t>xXx: Return of Xander Cage</t>
  </si>
  <si>
    <t>Bridget Jone's Baby</t>
  </si>
  <si>
    <t>Balerina</t>
  </si>
  <si>
    <t>Ballerina</t>
  </si>
  <si>
    <t>Užslėptas grožis</t>
  </si>
  <si>
    <t>Collateral Beuty</t>
  </si>
  <si>
    <t>Nakties įstatymai (Live by night)</t>
  </si>
  <si>
    <t xml:space="preserve"> Live by night</t>
  </si>
  <si>
    <t>Bijok jo vardi</t>
  </si>
  <si>
    <t>Bye Bye Man</t>
  </si>
  <si>
    <t>Patriotų diena</t>
  </si>
  <si>
    <t>Patriots Day</t>
  </si>
  <si>
    <t>Mančesteris prie jūros</t>
  </si>
  <si>
    <t>Manchester by the sea</t>
  </si>
  <si>
    <t>Kodėl būtent jis?</t>
  </si>
  <si>
    <t>Why Him?</t>
  </si>
  <si>
    <t>Zero 3</t>
  </si>
  <si>
    <t>Cinema Cult Distirbution</t>
  </si>
  <si>
    <t>Amžinai kartu</t>
  </si>
  <si>
    <t>Meed Flms</t>
  </si>
  <si>
    <t>Gyveno kartą Uvė (En man som heter Ove)</t>
  </si>
  <si>
    <t>En man som heter Ove</t>
  </si>
  <si>
    <t>SE</t>
  </si>
  <si>
    <t xml:space="preserve">Komivojažierius </t>
  </si>
  <si>
    <t>The salesman</t>
  </si>
  <si>
    <t>IR / FR</t>
  </si>
  <si>
    <t>2016 m.</t>
  </si>
  <si>
    <t>2017 m.  Lietuvos kino teatruose rodytų filmų topas</t>
  </si>
  <si>
    <t>TBA</t>
  </si>
  <si>
    <t xml:space="preserve">Oskarų trumpukai 2017 </t>
  </si>
  <si>
    <t>Oscars Shorts 2017</t>
  </si>
  <si>
    <t xml:space="preserve">Gyveno kartą Uvė </t>
  </si>
  <si>
    <t>Francas</t>
  </si>
  <si>
    <t>Frantz</t>
  </si>
  <si>
    <t>Emilija iš Laisvės alėjos</t>
  </si>
  <si>
    <t>Lego Betmenas. Filmas</t>
  </si>
  <si>
    <t>Lego Batman Movie</t>
  </si>
  <si>
    <t>Džonas Vikas 2</t>
  </si>
  <si>
    <t>John Wick 2</t>
  </si>
  <si>
    <t>Tyla</t>
  </si>
  <si>
    <t>Silence</t>
  </si>
  <si>
    <t>Absoliutus blogis: pabaiga</t>
  </si>
  <si>
    <t>Resident Evil: Final Chapter</t>
  </si>
  <si>
    <t xml:space="preserve">Šuns tikslas </t>
  </si>
  <si>
    <t>Dog's Purpose</t>
  </si>
  <si>
    <t>Auksas</t>
  </si>
  <si>
    <t>Gold</t>
  </si>
  <si>
    <t>Live by night</t>
  </si>
  <si>
    <t>Tūkstančiai mylių iki tavęs</t>
  </si>
  <si>
    <t>Space Between Us</t>
  </si>
  <si>
    <t>Trenk kaip vyras</t>
  </si>
  <si>
    <t>Fist Fight</t>
  </si>
  <si>
    <t>Bijok jo vardo</t>
  </si>
  <si>
    <t>Mažasis Princas</t>
  </si>
  <si>
    <t>Little Prince</t>
  </si>
  <si>
    <t>Kova iki paskutinio kraujo lašo</t>
  </si>
  <si>
    <t>Bleed for this</t>
  </si>
  <si>
    <t>Žaklina</t>
  </si>
  <si>
    <t>Jackie</t>
  </si>
  <si>
    <t>Fifty shades of grey</t>
  </si>
  <si>
    <t xml:space="preserve">Penkiasdešimt tamsesnių atspalvių </t>
  </si>
  <si>
    <t>Didžioji siena</t>
  </si>
  <si>
    <t>The Great Wall</t>
  </si>
  <si>
    <t>Skambutis 3</t>
  </si>
  <si>
    <t>Rings</t>
  </si>
  <si>
    <t>L'avenir</t>
  </si>
  <si>
    <t>Ateitis</t>
  </si>
  <si>
    <t>A-one films</t>
  </si>
  <si>
    <t>Patersonas</t>
  </si>
  <si>
    <t>Paterson</t>
  </si>
  <si>
    <t>US/FR/DE</t>
  </si>
  <si>
    <t>Gražiosios Aranchueso dienos</t>
  </si>
  <si>
    <t>Les beaux jours d'Aranjuez</t>
  </si>
  <si>
    <t>2017 m. Vasario (February) mėnesį Lietuvos kino teatruose rodytų filmų topas</t>
  </si>
  <si>
    <t>2017 m. Sausio (January) mėnesį Lietuvos kino teatruose rodytų filmų topas</t>
  </si>
  <si>
    <t>Gyveno kartą Uvė</t>
  </si>
  <si>
    <t>Sausis</t>
  </si>
  <si>
    <t>VISO</t>
  </si>
  <si>
    <t>Vasaris</t>
  </si>
  <si>
    <t>2017 m. Kovo (March) mėnesį Lietuvos kino teatruose rodytų filmų topas</t>
  </si>
  <si>
    <t>Kongas: Kaukolės sala</t>
  </si>
  <si>
    <t>Kong: Skull Island</t>
  </si>
  <si>
    <t>Gyvybė</t>
  </si>
  <si>
    <t>Life</t>
  </si>
  <si>
    <t>Traukinių žymėjimas 2</t>
  </si>
  <si>
    <t>T2 Trainspotting</t>
  </si>
  <si>
    <t>Smurfai: pamirštas kaimelis</t>
  </si>
  <si>
    <t>Smurfs 3 Lost Village</t>
  </si>
  <si>
    <t>Patruliai</t>
  </si>
  <si>
    <t>Chips</t>
  </si>
  <si>
    <t>Ištekėti per naktį 2</t>
  </si>
  <si>
    <t>Odnoklasnicy 2: Novij Povorot</t>
  </si>
  <si>
    <t>Nešdintis visu greičiu</t>
  </si>
  <si>
    <t>Autobahn (Collide)</t>
  </si>
  <si>
    <t>Galingieji Reindžeriai</t>
  </si>
  <si>
    <t>Power Rangers</t>
  </si>
  <si>
    <t xml:space="preserve">Gražuolė ir pabaisa </t>
  </si>
  <si>
    <t>Beauty and The Beast</t>
  </si>
  <si>
    <t xml:space="preserve">Priešnuodis gyvenimui </t>
  </si>
  <si>
    <t>A Cure For Wellness</t>
  </si>
  <si>
    <t>Loganas. Ernis</t>
  </si>
  <si>
    <t>Logan</t>
  </si>
  <si>
    <t>Liūtas</t>
  </si>
  <si>
    <t>Lion</t>
  </si>
  <si>
    <t>AU/US</t>
  </si>
  <si>
    <t xml:space="preserve">Laimimgas bilietas </t>
  </si>
  <si>
    <t>Vezuchyj Sluchaj</t>
  </si>
  <si>
    <t>Ričis Didysis</t>
  </si>
  <si>
    <t>Richard the Stork</t>
  </si>
  <si>
    <t>BE/DE</t>
  </si>
  <si>
    <t>PL</t>
  </si>
  <si>
    <t>Povaizdis</t>
  </si>
  <si>
    <t>Powidoki</t>
  </si>
  <si>
    <t>Rimti žaidimai</t>
  </si>
  <si>
    <t> Den allvarsamma leken</t>
  </si>
  <si>
    <t xml:space="preserve">Nepažįstamoji </t>
  </si>
  <si>
    <t>La Fille inconnue</t>
  </si>
  <si>
    <t>DK/NO/SE</t>
  </si>
  <si>
    <t>BE/FR</t>
  </si>
  <si>
    <t>Den allvarsamma leken</t>
  </si>
  <si>
    <t>Kovas</t>
  </si>
  <si>
    <t>2017 m. Balandžio (April) mėnesį Lietuvos kino teatruose rodytų filmų topas</t>
  </si>
  <si>
    <t>Pradink</t>
  </si>
  <si>
    <t>Get Out</t>
  </si>
  <si>
    <t>Greiti ir įsiutę 8</t>
  </si>
  <si>
    <t>Furious 8</t>
  </si>
  <si>
    <t>Ponas Kūdikis</t>
  </si>
  <si>
    <t>Boss Baby</t>
  </si>
  <si>
    <t xml:space="preserve">Galaktikos sergėtojai. II dalis </t>
  </si>
  <si>
    <t>Guardians of The Galaxy. Vol 2</t>
  </si>
  <si>
    <t>Mergina su principais. Kerė Pilbė</t>
  </si>
  <si>
    <t>Carrie Pilby</t>
  </si>
  <si>
    <t>Naktis su uošviu</t>
  </si>
  <si>
    <t>All Nighter</t>
  </si>
  <si>
    <t>Dvasia šarvuose</t>
  </si>
  <si>
    <t>Ghost in the Shell</t>
  </si>
  <si>
    <t>Seni Lapinai</t>
  </si>
  <si>
    <t>Going in style</t>
  </si>
  <si>
    <t>Zoologijos sodo prižiūrėtojo žmona</t>
  </si>
  <si>
    <t>Zookeeper's wife</t>
  </si>
  <si>
    <t>Prarastasis miestas Z</t>
  </si>
  <si>
    <t>Lost City of Z</t>
  </si>
  <si>
    <t>Atvirame kosmose</t>
  </si>
  <si>
    <t>Vriemia Piervich (Spacewalker)</t>
  </si>
  <si>
    <t>Ernelláék Farkaséknál</t>
  </si>
  <si>
    <t>HU</t>
  </si>
  <si>
    <t>Šeimos šventė</t>
  </si>
  <si>
    <t>2016.</t>
  </si>
  <si>
    <t xml:space="preserve">Spausk gaiduką </t>
  </si>
  <si>
    <t>Free Fire</t>
  </si>
  <si>
    <t>UK</t>
  </si>
  <si>
    <t>Clear Digital World</t>
  </si>
  <si>
    <t>UA</t>
  </si>
  <si>
    <t>Drakono užkeikimas</t>
  </si>
  <si>
    <t>Dragon Spell</t>
  </si>
  <si>
    <t>Golden Cooperation</t>
  </si>
  <si>
    <t>Balandis</t>
  </si>
  <si>
    <t>2017 m. Gegužės (May) mėnesį Lietuvos kino teatruose rodytų filmų topas</t>
  </si>
  <si>
    <t>Karalius Artūras: Kalavijo legenda</t>
  </si>
  <si>
    <t>King Arthur: Legend of Sword</t>
  </si>
  <si>
    <t>Man esi viskas</t>
  </si>
  <si>
    <t>Everything Everything</t>
  </si>
  <si>
    <t>Ratas</t>
  </si>
  <si>
    <t>Circle</t>
  </si>
  <si>
    <t>Slaptasisi agentas</t>
  </si>
  <si>
    <t>Unlocked</t>
  </si>
  <si>
    <t>Nuostabioji moteris</t>
  </si>
  <si>
    <t>Wonder Women</t>
  </si>
  <si>
    <t>Preview</t>
  </si>
  <si>
    <t xml:space="preserve">Aukštuomenės klubas </t>
  </si>
  <si>
    <t>Cafe Society</t>
  </si>
  <si>
    <t>Didesni purslai</t>
  </si>
  <si>
    <t>Bigger Splash</t>
  </si>
  <si>
    <t xml:space="preserve">Virtuvė 2. Finalas </t>
  </si>
  <si>
    <t>Kuxnia 2. Posledniaja bitva</t>
  </si>
  <si>
    <t>Kubo and the Two Strings</t>
  </si>
  <si>
    <t xml:space="preserve">Kubo ir stebuklingas kardas </t>
  </si>
  <si>
    <t>Elfai</t>
  </si>
  <si>
    <t>Pixies</t>
  </si>
  <si>
    <t xml:space="preserve">Ledynmetis: susidūrimas </t>
  </si>
  <si>
    <t>Ice Age: Collision Course</t>
  </si>
  <si>
    <t>Svetimas: Covenant</t>
  </si>
  <si>
    <t>Alien: Covenant</t>
  </si>
  <si>
    <t xml:space="preserve">Karibų piratai: Salazaro kerštas </t>
  </si>
  <si>
    <t>Pirates of The Caribbean: Salazar's Revenge</t>
  </si>
  <si>
    <t xml:space="preserve">Mamos norų sąrašas </t>
  </si>
  <si>
    <t>Mum's List</t>
  </si>
  <si>
    <t xml:space="preserve">Pasekmė </t>
  </si>
  <si>
    <t>Aftermath</t>
  </si>
  <si>
    <t>Rock dog</t>
  </si>
  <si>
    <t xml:space="preserve">Svajoklis Budis </t>
  </si>
  <si>
    <t xml:space="preserve">Paskutinė šeima </t>
  </si>
  <si>
    <t>Ostatnia rodzina</t>
  </si>
  <si>
    <t>JP</t>
  </si>
  <si>
    <t>An</t>
  </si>
  <si>
    <t>Kaip žydėjimas vyšnios</t>
  </si>
  <si>
    <t>Gegužė</t>
  </si>
  <si>
    <t>2017 m. Birželio (June) mėnesį Lietuvos kino teatruose rodytų filmų topas</t>
  </si>
  <si>
    <t>Secret Life of Pets</t>
  </si>
  <si>
    <t>Slaptas augintinių gyvenimas</t>
  </si>
  <si>
    <t>Mumija</t>
  </si>
  <si>
    <t>The Mummy</t>
  </si>
  <si>
    <t>Gelbėtojai</t>
  </si>
  <si>
    <t>Baywatch</t>
  </si>
  <si>
    <t>NCG Distribution  /
Paramount Pictures</t>
  </si>
  <si>
    <t>Despicable Me 3</t>
  </si>
  <si>
    <t>Bjaurusis aš 3</t>
  </si>
  <si>
    <t xml:space="preserve">Alvinas ir burundukai: didžioji kelionė </t>
  </si>
  <si>
    <t>Alvin &amp; Chipmunks: The Road Chip</t>
  </si>
  <si>
    <t xml:space="preserve">Šeimos žmogus </t>
  </si>
  <si>
    <t>Family Man</t>
  </si>
  <si>
    <t>Pažadas</t>
  </si>
  <si>
    <t>The Promise</t>
  </si>
  <si>
    <t>Zootropolis</t>
  </si>
  <si>
    <t>Zootopia</t>
  </si>
  <si>
    <t>Kung Fu Panda 3</t>
  </si>
  <si>
    <t>Theatrical Film Distribution / 20th Century Fox</t>
  </si>
  <si>
    <t>Žuvytė Dorė</t>
  </si>
  <si>
    <t>Finding Dory</t>
  </si>
  <si>
    <t>Piktieji Paukščiai. Filmas</t>
  </si>
  <si>
    <t>Angry Birds Movie</t>
  </si>
  <si>
    <t xml:space="preserve">Kria-Kria-Keriai </t>
  </si>
  <si>
    <t>Quackerz</t>
  </si>
  <si>
    <t xml:space="preserve">ACME Film </t>
  </si>
  <si>
    <t>Robinzono Kruzo sala</t>
  </si>
  <si>
    <t>Robinson Crusoe</t>
  </si>
  <si>
    <t>Normas, lokys iš šiaurės</t>
  </si>
  <si>
    <t>Norm of the North</t>
  </si>
  <si>
    <t>Avelės ir vilkai</t>
  </si>
  <si>
    <t>Sheep and Wolves</t>
  </si>
  <si>
    <t>Kartą Venecijoj</t>
  </si>
  <si>
    <t>Bruce Willis (Once upon a Time in Venice)</t>
  </si>
  <si>
    <t>Vaikis ant ratų</t>
  </si>
  <si>
    <t>Baby Driver</t>
  </si>
  <si>
    <t>Svaiginanti Burgundija</t>
  </si>
  <si>
    <t>Back to Burgundy</t>
  </si>
  <si>
    <t>Šaltasis tango</t>
  </si>
  <si>
    <t>Holodnoe tango</t>
  </si>
  <si>
    <t>Didysis baletas</t>
  </si>
  <si>
    <t>Bolšoi</t>
  </si>
  <si>
    <t xml:space="preserve"> </t>
  </si>
  <si>
    <t xml:space="preserve">Stebuklų šalis: Urfino Džiuso ir mergaitės Elės nuotykiai </t>
  </si>
  <si>
    <t xml:space="preserve">Urfin and His Wooden Soldiers </t>
  </si>
  <si>
    <t>Best Film</t>
  </si>
  <si>
    <t>Bernvakaris Australijoje 2 (Few less men)</t>
  </si>
  <si>
    <t xml:space="preserve"> Few less men</t>
  </si>
  <si>
    <t>AU</t>
  </si>
  <si>
    <t xml:space="preserve">Mano mama ir mūsų kūdikiai (Telle mere, telle fille) </t>
  </si>
  <si>
    <t>Telle mere, telle fille</t>
  </si>
  <si>
    <t xml:space="preserve">Aldabra </t>
  </si>
  <si>
    <t>Aldabra</t>
  </si>
  <si>
    <t>CZ</t>
  </si>
  <si>
    <t xml:space="preserve">Stefanas Cveigas: Atsisveikinimas su Europa </t>
  </si>
  <si>
    <t>Stefan Zweig: Farewell to Europe</t>
  </si>
  <si>
    <t>Apsimetėliai</t>
  </si>
  <si>
    <t>Pretenders</t>
  </si>
  <si>
    <t>EE</t>
  </si>
  <si>
    <t xml:space="preserve">Meilė ir draugystė </t>
  </si>
  <si>
    <t>Love and friendship</t>
  </si>
  <si>
    <t>Pakeliui į mokyklą</t>
  </si>
  <si>
    <t>Sur le Chemin de lʾécole</t>
  </si>
  <si>
    <t>FR/CN/ZA/BR/CO/</t>
  </si>
  <si>
    <t>Skalvijos kino centras</t>
  </si>
  <si>
    <t>Tamsta Varlius</t>
  </si>
  <si>
    <t>Meester Kikker</t>
  </si>
  <si>
    <t>NL</t>
  </si>
  <si>
    <t xml:space="preserve">Krokodilai </t>
  </si>
  <si>
    <t>Vorstadtkrokodile</t>
  </si>
  <si>
    <t>DK</t>
  </si>
  <si>
    <t>Krokodilai 2</t>
  </si>
  <si>
    <t>Vorstadtkrokodile 2</t>
  </si>
  <si>
    <t>Keliaujantys paukščiai</t>
  </si>
  <si>
    <t>Les oiseaux de passage</t>
  </si>
  <si>
    <t>Nono, berniukas Zigzagiukas</t>
  </si>
  <si>
    <t>Nono, het Zigzag Kind</t>
  </si>
  <si>
    <t>Velnių salos karalius</t>
  </si>
  <si>
    <t>Kongen av Bastøy</t>
  </si>
  <si>
    <t>DE</t>
  </si>
  <si>
    <t>Ir viso pasaulio negana (dokumentinių filmų programa)</t>
  </si>
  <si>
    <t>2016.09.25</t>
  </si>
  <si>
    <t>Panelė Rūgštynė</t>
  </si>
  <si>
    <t>Jamais Contente</t>
  </si>
  <si>
    <t>2016.12.17</t>
  </si>
  <si>
    <t>Noriu būti savimi (dokumentinių filmų programa)</t>
  </si>
  <si>
    <t>2016.11.19</t>
  </si>
  <si>
    <t>Mes dešimtmečiai (dokumentinių filmų programa)</t>
  </si>
  <si>
    <t>2016.09.24</t>
  </si>
  <si>
    <t>Dalelių karštinė</t>
  </si>
  <si>
    <t>Particle Fever</t>
  </si>
  <si>
    <t>Sutrikęs Maksas</t>
  </si>
  <si>
    <t>Max Pinlig</t>
  </si>
  <si>
    <t>Eleonoros paslaptis</t>
  </si>
  <si>
    <t>Kerity, la maison des contes</t>
  </si>
  <si>
    <t>Ką pašnibždėjo pelėda (Trumpukų programa)</t>
  </si>
  <si>
    <t>2017.01.14</t>
  </si>
  <si>
    <t>Duomenys pateikti už I pusmetį</t>
  </si>
  <si>
    <t>Birželis</t>
  </si>
  <si>
    <t>Transformeriai: paskutinis riteris</t>
  </si>
  <si>
    <t>Transformers: The Last Knight</t>
  </si>
  <si>
    <t>The Beguiled</t>
  </si>
  <si>
    <t>Lemtinga pagunda</t>
  </si>
  <si>
    <t>Ratai 3</t>
  </si>
  <si>
    <t>Cars 3</t>
  </si>
  <si>
    <t>Karas už beždžionių planetą</t>
  </si>
  <si>
    <t>War for the Planet of Apes</t>
  </si>
  <si>
    <t>Overdrive. Greičio įkaitai</t>
  </si>
  <si>
    <t>Overdrive</t>
  </si>
  <si>
    <t xml:space="preserve">Amitvylio siaubas: Pabudimas </t>
  </si>
  <si>
    <t>Amityville: The Awakening</t>
  </si>
  <si>
    <t xml:space="preserve"> Diunkerkas</t>
  </si>
  <si>
    <t>Dunkirk</t>
  </si>
  <si>
    <t>Žmogus-voras: Grįžimas namo</t>
  </si>
  <si>
    <t>Spiderman Homecoming</t>
  </si>
  <si>
    <t>Mergų balius</t>
  </si>
  <si>
    <t>Rough Night</t>
  </si>
  <si>
    <t>Valerianas ir tūkstančio planetų miestas</t>
  </si>
  <si>
    <t>Valerian and the City of a Thousand Planets</t>
  </si>
  <si>
    <t xml:space="preserve">Uraganas: Vėjo odisėja </t>
  </si>
  <si>
    <t>Ouragan, l‘odyssee d‘un vent</t>
  </si>
  <si>
    <t>2017 m. Liepos (July) mėnesį Lietuvos kino teatruose rodytų filmų topas</t>
  </si>
  <si>
    <t>Liepa</t>
  </si>
  <si>
    <t>2017 m. Rugpjūčio (August) mėnesį Lietuvos kino teatruose rodytų filmų topas</t>
  </si>
  <si>
    <t>Karalių pamaina</t>
  </si>
  <si>
    <t>Prancūziška porelė</t>
  </si>
  <si>
    <t>Un homme à la hauteur</t>
  </si>
  <si>
    <t xml:space="preserve">Terminatorius 2. Paskutinio teismo diena 3D </t>
  </si>
  <si>
    <t>Terminator 2: Judgment Day 3D</t>
  </si>
  <si>
    <t>Kai šėlsta mamos</t>
  </si>
  <si>
    <t>Fun Mom Dinner</t>
  </si>
  <si>
    <t>Diunkerkas</t>
  </si>
  <si>
    <t xml:space="preserve">Lūšna turtuolių rajone </t>
  </si>
  <si>
    <t>Hampstead</t>
  </si>
  <si>
    <t>Hitman‘s Bodyguard</t>
  </si>
  <si>
    <t>Žudiko asmens sargybinis</t>
  </si>
  <si>
    <t xml:space="preserve">Operacija "Riešutai" 2 </t>
  </si>
  <si>
    <t>Nut Job 2: Nutty by Nature</t>
  </si>
  <si>
    <t>Ponas Trumbo</t>
  </si>
  <si>
    <t>Trumbo</t>
  </si>
  <si>
    <t xml:space="preserve">Septynios seserys </t>
  </si>
  <si>
    <t>Seven Sisters</t>
  </si>
  <si>
    <t>Dovanoju širdį</t>
  </si>
  <si>
    <t>Réparer les vivants</t>
  </si>
  <si>
    <t>BG/FR</t>
  </si>
  <si>
    <t xml:space="preserve">Mokytoja </t>
  </si>
  <si>
    <t>Ucitelka</t>
  </si>
  <si>
    <t>CZ/SK</t>
  </si>
  <si>
    <t>Anabelė 2</t>
  </si>
  <si>
    <t>Annabelle 2</t>
  </si>
  <si>
    <t>Emodži filmas</t>
  </si>
  <si>
    <t>Emoji</t>
  </si>
  <si>
    <t>Lasivo elgesio močiutė</t>
  </si>
  <si>
    <t>Babushka Liogkovo Poviedienija</t>
  </si>
  <si>
    <t>Tamsusis bokštas</t>
  </si>
  <si>
    <t>Dark Tower</t>
  </si>
  <si>
    <t>Atominė blondinė</t>
  </si>
  <si>
    <t>Coldest City (Atomic Blonde)</t>
  </si>
  <si>
    <t>Stiklo pilis</t>
  </si>
  <si>
    <t xml:space="preserve"> The glass castle</t>
  </si>
  <si>
    <t xml:space="preserve">Baris Sylas: Amerikos sukčius </t>
  </si>
  <si>
    <t>American Made</t>
  </si>
  <si>
    <t>Wind river</t>
  </si>
  <si>
    <t>Vėjų upė</t>
  </si>
  <si>
    <t>NCG Distribution</t>
  </si>
  <si>
    <t>Aukštyn kojom (Wild mouse)</t>
  </si>
  <si>
    <t>Beatričės bučinys (Sage femme)</t>
  </si>
  <si>
    <t>Kinema</t>
  </si>
  <si>
    <t>Šerkšnas</t>
  </si>
  <si>
    <t>Rugpjūtis</t>
  </si>
  <si>
    <t>2017 m. Rugsėjo (September) mėnesį Lietuvos kino teatruose rodytų filmų topas</t>
  </si>
  <si>
    <t xml:space="preserve">Kingsman. Aukso ratas </t>
  </si>
  <si>
    <t>Kingsman: The Golden Circle</t>
  </si>
  <si>
    <t xml:space="preserve">Paryžius gali palaukti </t>
  </si>
  <si>
    <t>Paris Can Wait</t>
  </si>
  <si>
    <t>Viktorija ir Abdulas</t>
  </si>
  <si>
    <t>Victoria and Abdul</t>
  </si>
  <si>
    <t>Madam</t>
  </si>
  <si>
    <t>Madame</t>
  </si>
  <si>
    <t>Tarp ryklių</t>
  </si>
  <si>
    <t>Cage dive</t>
  </si>
  <si>
    <t>Partneris</t>
  </si>
  <si>
    <t>Naparnik</t>
  </si>
  <si>
    <t>Ljubovj V Gorode Angelov</t>
  </si>
  <si>
    <t>Meilė angelų mieste</t>
  </si>
  <si>
    <t>Tas</t>
  </si>
  <si>
    <t>It</t>
  </si>
  <si>
    <t>Lego Ninjago</t>
  </si>
  <si>
    <t>Lego Ninjago filmas</t>
  </si>
  <si>
    <t>Džiunglių būrys</t>
  </si>
  <si>
    <t>Jungle Bunch (Les as de la Jungle)</t>
  </si>
  <si>
    <t>Amerikietis žudikas</t>
  </si>
  <si>
    <t>American Assassin</t>
  </si>
  <si>
    <t>Tulpių karštinė</t>
  </si>
  <si>
    <t>Tulip Fever</t>
  </si>
  <si>
    <t>Komandosai</t>
  </si>
  <si>
    <t>Renegades</t>
  </si>
  <si>
    <t xml:space="preserve">Besivaikantys mirtį </t>
  </si>
  <si>
    <t>Flatliners</t>
  </si>
  <si>
    <t xml:space="preserve">Dar stipresnis </t>
  </si>
  <si>
    <t>Stronger</t>
  </si>
  <si>
    <t>Kedi. Slaptas kačių gyvenimas</t>
  </si>
  <si>
    <t>Kedi</t>
  </si>
  <si>
    <t>TR</t>
  </si>
  <si>
    <t>Loganų sėkmė</t>
  </si>
  <si>
    <t>Logans lucky</t>
  </si>
  <si>
    <t xml:space="preserve">(Ne)Laukti svečiai </t>
  </si>
  <si>
    <t>With open arms</t>
  </si>
  <si>
    <t>Šventasis</t>
  </si>
  <si>
    <t>Šventasisi</t>
  </si>
  <si>
    <t>Kino pavasaris</t>
  </si>
  <si>
    <t>Laisvo elgesio močiutė</t>
  </si>
  <si>
    <t>Rugsėjis</t>
  </si>
  <si>
    <t>2017 m. Spalio (October) mėnesį Lietuvos kino teatruose rodytų filmų topas</t>
  </si>
  <si>
    <t>Gobšius</t>
  </si>
  <si>
    <t>Radin</t>
  </si>
  <si>
    <t>Bėgantis skustuvo ašmenimis 2049</t>
  </si>
  <si>
    <t>Blade Runner 2049</t>
  </si>
  <si>
    <t>Didžiapėdžio vaikis</t>
  </si>
  <si>
    <t>Son of Big Foot</t>
  </si>
  <si>
    <t>BG / FR</t>
  </si>
  <si>
    <t>Globalinė audra</t>
  </si>
  <si>
    <t>Geostorm</t>
  </si>
  <si>
    <t>Mano mažasis ponis. Filmas</t>
  </si>
  <si>
    <t>My Little Pony</t>
  </si>
  <si>
    <t>Pjūklas 8</t>
  </si>
  <si>
    <t>Saw Legacy (Jigsaw)</t>
  </si>
  <si>
    <t>Matilda</t>
  </si>
  <si>
    <t>Mathilde</t>
  </si>
  <si>
    <t>Svetimšalis</t>
  </si>
  <si>
    <t>Foreigner</t>
  </si>
  <si>
    <t>Tramdantys ugnį</t>
  </si>
  <si>
    <t>Only the Brave ( Granite Mountain)</t>
  </si>
  <si>
    <t>Kaip išsirinkti vyrą</t>
  </si>
  <si>
    <t>Home again</t>
  </si>
  <si>
    <t>Džiunglės</t>
  </si>
  <si>
    <t>Jungle</t>
  </si>
  <si>
    <t>Sniego senis</t>
  </si>
  <si>
    <t>Snowman</t>
  </si>
  <si>
    <t>Motina</t>
  </si>
  <si>
    <t>Mother</t>
  </si>
  <si>
    <t>NCG Distribution  /
Paramount</t>
  </si>
  <si>
    <t>Trys milijonai eurų</t>
  </si>
  <si>
    <t>Vabalo filmai</t>
  </si>
  <si>
    <t>Kaip susigrąžinti ją per 7 dienas</t>
  </si>
  <si>
    <t>Singing fish</t>
  </si>
  <si>
    <t>C‘est La Vie</t>
  </si>
  <si>
    <t>Monstrų šeimynėlė</t>
  </si>
  <si>
    <t>Happy family</t>
  </si>
  <si>
    <t>UK / DE</t>
  </si>
  <si>
    <t>Spalis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</si>
</sst>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8" formatCode="#,##0.00\ &quot;€&quot;;[Red]\-#,##0.00\ &quot;€&quot;"/>
    <numFmt numFmtId="164" formatCode="yyyy\.mm\.dd;@"/>
    <numFmt numFmtId="165" formatCode="#,##0.00\ &quot;€&quot;"/>
  </numFmts>
  <fonts count="28" x14ac:knownFonts="1">
    <font>
      <sz val="11"/>
      <color theme="1"/>
      <name val="Calibri"/>
      <family val="2"/>
      <scheme val="minor"/>
    </font>
    <font>
      <b/>
      <sz val="12"/>
      <name val="Verdana"/>
      <family val="2"/>
      <charset val="186"/>
    </font>
    <font>
      <b/>
      <sz val="14"/>
      <name val="Verdana"/>
      <family val="2"/>
    </font>
    <font>
      <sz val="10"/>
      <name val="Verdana"/>
      <family val="2"/>
      <charset val="186"/>
    </font>
    <font>
      <b/>
      <sz val="10"/>
      <name val="Verdana"/>
      <family val="2"/>
      <charset val="186"/>
    </font>
    <font>
      <sz val="10"/>
      <color indexed="8"/>
      <name val="Verdana"/>
      <family val="2"/>
      <charset val="186"/>
    </font>
    <font>
      <sz val="8"/>
      <name val="Verdana"/>
      <family val="2"/>
      <charset val="186"/>
    </font>
    <font>
      <sz val="10"/>
      <color theme="1"/>
      <name val="Verdana"/>
      <family val="2"/>
      <charset val="186"/>
    </font>
    <font>
      <sz val="10"/>
      <color rgb="FF000000"/>
      <name val="Verdana"/>
      <family val="2"/>
      <charset val="186"/>
    </font>
    <font>
      <sz val="8"/>
      <color theme="1"/>
      <name val="Verdana"/>
      <family val="2"/>
      <charset val="186"/>
    </font>
    <font>
      <sz val="8"/>
      <color indexed="8"/>
      <name val="Verdana"/>
      <family val="2"/>
      <charset val="186"/>
    </font>
    <font>
      <i/>
      <sz val="10"/>
      <name val="Verdana"/>
      <family val="2"/>
      <charset val="186"/>
    </font>
    <font>
      <i/>
      <sz val="10"/>
      <color indexed="8"/>
      <name val="Verdana"/>
      <family val="2"/>
      <charset val="186"/>
    </font>
    <font>
      <i/>
      <sz val="10"/>
      <color theme="1"/>
      <name val="Verdana"/>
      <family val="2"/>
      <charset val="186"/>
    </font>
    <font>
      <b/>
      <sz val="12"/>
      <color theme="1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b/>
      <sz val="10"/>
      <color theme="1"/>
      <name val="Verdana"/>
      <family val="2"/>
      <charset val="186"/>
    </font>
    <font>
      <b/>
      <sz val="12"/>
      <name val="Verdana"/>
      <family val="2"/>
      <charset val="186"/>
    </font>
    <font>
      <b/>
      <sz val="14"/>
      <name val="Verdana"/>
      <family val="2"/>
    </font>
    <font>
      <sz val="10"/>
      <name val="Verdana"/>
      <family val="2"/>
      <charset val="186"/>
    </font>
    <font>
      <b/>
      <sz val="10"/>
      <name val="Verdana"/>
      <family val="2"/>
      <charset val="186"/>
    </font>
    <font>
      <sz val="10"/>
      <color theme="1"/>
      <name val="Verdana"/>
      <family val="2"/>
      <charset val="186"/>
    </font>
    <font>
      <sz val="10"/>
      <color indexed="8"/>
      <name val="Verdana"/>
      <family val="2"/>
      <charset val="186"/>
    </font>
    <font>
      <sz val="8"/>
      <name val="Verdana"/>
      <family val="2"/>
      <charset val="186"/>
    </font>
    <font>
      <sz val="8"/>
      <color theme="1"/>
      <name val="Verdana"/>
      <family val="2"/>
      <charset val="186"/>
    </font>
    <font>
      <sz val="10"/>
      <color rgb="FF000000"/>
      <name val="Verdana"/>
      <family val="2"/>
      <charset val="186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/>
    <xf numFmtId="49" fontId="2" fillId="0" borderId="0" xfId="0" applyNumberFormat="1" applyFont="1" applyBorder="1" applyAlignment="1">
      <alignment vertical="justify" wrapText="1"/>
    </xf>
    <xf numFmtId="3" fontId="2" fillId="0" borderId="0" xfId="0" applyNumberFormat="1" applyFont="1" applyBorder="1"/>
    <xf numFmtId="0" fontId="2" fillId="0" borderId="0" xfId="0" applyFont="1" applyBorder="1"/>
    <xf numFmtId="0" fontId="3" fillId="0" borderId="0" xfId="0" applyFont="1"/>
    <xf numFmtId="0" fontId="4" fillId="0" borderId="0" xfId="0" applyFont="1"/>
    <xf numFmtId="49" fontId="3" fillId="2" borderId="1" xfId="0" applyNumberFormat="1" applyFont="1" applyFill="1" applyBorder="1" applyAlignment="1">
      <alignment vertical="center" wrapText="1"/>
    </xf>
    <xf numFmtId="3" fontId="5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" fontId="3" fillId="2" borderId="1" xfId="0" applyNumberFormat="1" applyFont="1" applyFill="1" applyBorder="1" applyAlignment="1" applyProtection="1">
      <alignment horizontal="center" vertical="center" wrapText="1"/>
    </xf>
    <xf numFmtId="3" fontId="3" fillId="0" borderId="0" xfId="0" applyNumberFormat="1" applyFont="1"/>
    <xf numFmtId="4" fontId="3" fillId="0" borderId="0" xfId="0" applyNumberFormat="1" applyFont="1"/>
    <xf numFmtId="14" fontId="7" fillId="0" borderId="1" xfId="0" applyNumberFormat="1" applyFont="1" applyBorder="1" applyAlignment="1">
      <alignment horizontal="center" vertical="center"/>
    </xf>
    <xf numFmtId="8" fontId="3" fillId="0" borderId="0" xfId="0" applyNumberFormat="1" applyFont="1"/>
    <xf numFmtId="6" fontId="3" fillId="0" borderId="0" xfId="0" applyNumberFormat="1" applyFont="1"/>
    <xf numFmtId="0" fontId="3" fillId="0" borderId="1" xfId="0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3" fontId="3" fillId="0" borderId="3" xfId="0" applyNumberFormat="1" applyFont="1" applyBorder="1"/>
    <xf numFmtId="2" fontId="3" fillId="0" borderId="0" xfId="0" applyNumberFormat="1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right"/>
    </xf>
    <xf numFmtId="3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3" fontId="11" fillId="0" borderId="1" xfId="0" applyNumberFormat="1" applyFont="1" applyBorder="1" applyAlignment="1">
      <alignment horizontal="center"/>
    </xf>
    <xf numFmtId="3" fontId="12" fillId="2" borderId="1" xfId="0" applyNumberFormat="1" applyFont="1" applyFill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top" wrapText="1"/>
    </xf>
    <xf numFmtId="4" fontId="3" fillId="0" borderId="0" xfId="0" applyNumberFormat="1" applyFont="1" applyBorder="1"/>
    <xf numFmtId="4" fontId="3" fillId="0" borderId="1" xfId="0" applyNumberFormat="1" applyFont="1" applyBorder="1"/>
    <xf numFmtId="3" fontId="1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3" fontId="14" fillId="0" borderId="1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right" vertical="center"/>
    </xf>
    <xf numFmtId="0" fontId="0" fillId="0" borderId="0" xfId="0" applyBorder="1"/>
    <xf numFmtId="0" fontId="14" fillId="0" borderId="0" xfId="0" applyFont="1" applyBorder="1" applyAlignment="1">
      <alignment horizontal="right"/>
    </xf>
    <xf numFmtId="14" fontId="7" fillId="0" borderId="2" xfId="0" applyNumberFormat="1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/>
    <xf numFmtId="3" fontId="15" fillId="0" borderId="1" xfId="0" applyNumberFormat="1" applyFont="1" applyBorder="1" applyAlignment="1">
      <alignment horizontal="center" vertical="center"/>
    </xf>
    <xf numFmtId="0" fontId="16" fillId="0" borderId="0" xfId="0" applyFont="1" applyAlignment="1">
      <alignment horizontal="right"/>
    </xf>
    <xf numFmtId="49" fontId="3" fillId="2" borderId="1" xfId="0" applyNumberFormat="1" applyFont="1" applyFill="1" applyBorder="1" applyAlignment="1">
      <alignment horizontal="left" vertical="center" wrapText="1"/>
    </xf>
    <xf numFmtId="165" fontId="7" fillId="0" borderId="1" xfId="0" applyNumberFormat="1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3" fontId="5" fillId="2" borderId="2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left" vertical="center"/>
    </xf>
    <xf numFmtId="1" fontId="5" fillId="0" borderId="1" xfId="0" applyNumberFormat="1" applyFont="1" applyBorder="1" applyAlignment="1">
      <alignment horizontal="center" vertical="center" wrapText="1"/>
    </xf>
    <xf numFmtId="3" fontId="3" fillId="2" borderId="2" xfId="0" applyNumberFormat="1" applyFont="1" applyFill="1" applyBorder="1" applyAlignment="1" applyProtection="1">
      <alignment horizontal="center" vertical="center" wrapText="1"/>
    </xf>
    <xf numFmtId="3" fontId="6" fillId="0" borderId="0" xfId="0" applyNumberFormat="1" applyFont="1"/>
    <xf numFmtId="0" fontId="7" fillId="3" borderId="2" xfId="0" applyFont="1" applyFill="1" applyBorder="1" applyAlignment="1">
      <alignment vertical="center" wrapText="1"/>
    </xf>
    <xf numFmtId="4" fontId="0" fillId="0" borderId="0" xfId="0" applyNumberFormat="1"/>
    <xf numFmtId="3" fontId="0" fillId="0" borderId="0" xfId="0" applyNumberFormat="1"/>
    <xf numFmtId="0" fontId="17" fillId="0" borderId="0" xfId="0" applyFont="1"/>
    <xf numFmtId="49" fontId="18" fillId="0" borderId="0" xfId="0" applyNumberFormat="1" applyFont="1" applyBorder="1" applyAlignment="1">
      <alignment vertical="justify" wrapText="1"/>
    </xf>
    <xf numFmtId="3" fontId="18" fillId="0" borderId="0" xfId="0" applyNumberFormat="1" applyFont="1" applyBorder="1"/>
    <xf numFmtId="0" fontId="18" fillId="0" borderId="0" xfId="0" applyFont="1" applyBorder="1"/>
    <xf numFmtId="0" fontId="19" fillId="0" borderId="0" xfId="0" applyFont="1"/>
    <xf numFmtId="0" fontId="20" fillId="0" borderId="0" xfId="0" applyFont="1"/>
    <xf numFmtId="49" fontId="19" fillId="0" borderId="5" xfId="0" applyNumberFormat="1" applyFont="1" applyBorder="1" applyAlignment="1">
      <alignment horizontal="center" vertical="center"/>
    </xf>
    <xf numFmtId="49" fontId="20" fillId="0" borderId="5" xfId="0" applyNumberFormat="1" applyFont="1" applyBorder="1" applyAlignment="1">
      <alignment horizontal="center" vertical="center" wrapText="1"/>
    </xf>
    <xf numFmtId="3" fontId="20" fillId="0" borderId="5" xfId="0" applyNumberFormat="1" applyFont="1" applyBorder="1" applyAlignment="1">
      <alignment horizontal="center" vertical="center" wrapText="1"/>
    </xf>
    <xf numFmtId="49" fontId="20" fillId="0" borderId="5" xfId="0" applyNumberFormat="1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center"/>
    </xf>
    <xf numFmtId="49" fontId="19" fillId="2" borderId="1" xfId="0" applyNumberFormat="1" applyFont="1" applyFill="1" applyBorder="1" applyAlignment="1">
      <alignment vertical="center" wrapText="1"/>
    </xf>
    <xf numFmtId="3" fontId="22" fillId="2" borderId="1" xfId="0" applyNumberFormat="1" applyFont="1" applyFill="1" applyBorder="1" applyAlignment="1">
      <alignment horizontal="center" vertical="center"/>
    </xf>
    <xf numFmtId="3" fontId="19" fillId="2" borderId="1" xfId="0" applyNumberFormat="1" applyFont="1" applyFill="1" applyBorder="1" applyAlignment="1">
      <alignment horizontal="center" vertical="center"/>
    </xf>
    <xf numFmtId="164" fontId="22" fillId="0" borderId="1" xfId="0" applyNumberFormat="1" applyFont="1" applyBorder="1" applyAlignment="1">
      <alignment horizontal="center" vertical="center" wrapText="1"/>
    </xf>
    <xf numFmtId="49" fontId="23" fillId="0" borderId="1" xfId="0" applyNumberFormat="1" applyFont="1" applyBorder="1" applyAlignment="1">
      <alignment horizontal="center" vertical="center" wrapText="1"/>
    </xf>
    <xf numFmtId="3" fontId="19" fillId="0" borderId="0" xfId="0" applyNumberFormat="1" applyFont="1"/>
    <xf numFmtId="4" fontId="19" fillId="0" borderId="0" xfId="0" applyNumberFormat="1" applyFont="1"/>
    <xf numFmtId="0" fontId="24" fillId="0" borderId="1" xfId="0" applyFont="1" applyBorder="1" applyAlignment="1">
      <alignment horizontal="center" vertical="center" wrapText="1"/>
    </xf>
    <xf numFmtId="14" fontId="25" fillId="0" borderId="1" xfId="0" applyNumberFormat="1" applyFont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left" vertical="center" wrapText="1"/>
    </xf>
    <xf numFmtId="4" fontId="19" fillId="0" borderId="0" xfId="0" applyNumberFormat="1" applyFont="1" applyBorder="1"/>
    <xf numFmtId="49" fontId="19" fillId="2" borderId="2" xfId="0" applyNumberFormat="1" applyFont="1" applyFill="1" applyBorder="1" applyAlignment="1">
      <alignment vertical="center" wrapText="1"/>
    </xf>
    <xf numFmtId="3" fontId="19" fillId="2" borderId="2" xfId="0" applyNumberFormat="1" applyFont="1" applyFill="1" applyBorder="1" applyAlignment="1">
      <alignment horizontal="center" vertical="center"/>
    </xf>
    <xf numFmtId="3" fontId="19" fillId="2" borderId="1" xfId="0" applyNumberFormat="1" applyFont="1" applyFill="1" applyBorder="1" applyAlignment="1" applyProtection="1">
      <alignment horizontal="center" vertical="center" wrapText="1"/>
    </xf>
    <xf numFmtId="0" fontId="21" fillId="3" borderId="1" xfId="0" applyFont="1" applyFill="1" applyBorder="1" applyAlignment="1">
      <alignment vertical="center" wrapText="1"/>
    </xf>
    <xf numFmtId="14" fontId="21" fillId="0" borderId="1" xfId="0" applyNumberFormat="1" applyFont="1" applyBorder="1" applyAlignment="1">
      <alignment horizontal="center" vertical="center"/>
    </xf>
    <xf numFmtId="0" fontId="19" fillId="0" borderId="0" xfId="0" applyFont="1" applyBorder="1"/>
    <xf numFmtId="3" fontId="22" fillId="2" borderId="2" xfId="0" applyNumberFormat="1" applyFont="1" applyFill="1" applyBorder="1" applyAlignment="1">
      <alignment horizontal="center" vertical="center"/>
    </xf>
    <xf numFmtId="3" fontId="19" fillId="0" borderId="1" xfId="0" applyNumberFormat="1" applyFont="1" applyBorder="1" applyAlignment="1">
      <alignment horizontal="center" vertical="center"/>
    </xf>
    <xf numFmtId="49" fontId="23" fillId="0" borderId="2" xfId="0" applyNumberFormat="1" applyFont="1" applyBorder="1" applyAlignment="1">
      <alignment horizontal="center" vertical="center" wrapText="1"/>
    </xf>
    <xf numFmtId="3" fontId="19" fillId="0" borderId="2" xfId="0" applyNumberFormat="1" applyFont="1" applyBorder="1" applyAlignment="1">
      <alignment horizontal="center" vertical="center"/>
    </xf>
    <xf numFmtId="4" fontId="19" fillId="0" borderId="1" xfId="0" applyNumberFormat="1" applyFont="1" applyBorder="1"/>
    <xf numFmtId="0" fontId="19" fillId="0" borderId="0" xfId="0" applyFont="1" applyBorder="1" applyAlignment="1">
      <alignment horizontal="right"/>
    </xf>
    <xf numFmtId="3" fontId="19" fillId="0" borderId="3" xfId="0" applyNumberFormat="1" applyFont="1" applyBorder="1"/>
    <xf numFmtId="2" fontId="19" fillId="0" borderId="0" xfId="0" applyNumberFormat="1" applyFont="1" applyBorder="1" applyAlignment="1">
      <alignment horizontal="center"/>
    </xf>
    <xf numFmtId="0" fontId="19" fillId="0" borderId="0" xfId="0" applyFont="1" applyAlignment="1">
      <alignment horizontal="right"/>
    </xf>
    <xf numFmtId="3" fontId="20" fillId="0" borderId="4" xfId="0" applyNumberFormat="1" applyFont="1" applyBorder="1" applyAlignment="1">
      <alignment horizontal="center" vertical="center"/>
    </xf>
    <xf numFmtId="8" fontId="19" fillId="0" borderId="0" xfId="0" applyNumberFormat="1" applyFont="1"/>
    <xf numFmtId="6" fontId="19" fillId="0" borderId="0" xfId="0" applyNumberFormat="1" applyFont="1"/>
    <xf numFmtId="0" fontId="26" fillId="0" borderId="0" xfId="0" applyFont="1"/>
    <xf numFmtId="0" fontId="27" fillId="0" borderId="0" xfId="0" applyFont="1" applyBorder="1" applyAlignment="1">
      <alignment horizontal="right" vertical="center"/>
    </xf>
    <xf numFmtId="3" fontId="27" fillId="0" borderId="1" xfId="0" applyNumberFormat="1" applyFont="1" applyBorder="1" applyAlignment="1">
      <alignment horizontal="center" vertical="center"/>
    </xf>
    <xf numFmtId="0" fontId="27" fillId="0" borderId="0" xfId="0" applyFont="1" applyBorder="1" applyAlignment="1">
      <alignment horizontal="right"/>
    </xf>
    <xf numFmtId="0" fontId="7" fillId="3" borderId="1" xfId="0" applyFont="1" applyFill="1" applyBorder="1" applyAlignment="1">
      <alignment horizontal="left" vertical="center" wrapText="1"/>
    </xf>
    <xf numFmtId="0" fontId="21" fillId="3" borderId="2" xfId="0" applyFont="1" applyFill="1" applyBorder="1" applyAlignment="1">
      <alignment vertical="center" wrapText="1"/>
    </xf>
    <xf numFmtId="164" fontId="22" fillId="0" borderId="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41"/>
  <sheetViews>
    <sheetView zoomScaleNormal="100" workbookViewId="0">
      <selection activeCell="M226" sqref="M226"/>
    </sheetView>
  </sheetViews>
  <sheetFormatPr defaultRowHeight="14.4" x14ac:dyDescent="0.3"/>
  <cols>
    <col min="2" max="2" width="26.88671875" customWidth="1"/>
    <col min="3" max="3" width="26.5546875" customWidth="1"/>
    <col min="5" max="5" width="17.88671875" customWidth="1"/>
    <col min="6" max="6" width="17.21875" customWidth="1"/>
    <col min="8" max="8" width="17.109375" customWidth="1"/>
    <col min="9" max="9" width="18" customWidth="1"/>
  </cols>
  <sheetData>
    <row r="1" spans="1:19" s="5" customFormat="1" ht="17.399999999999999" x14ac:dyDescent="0.3">
      <c r="A1" s="1" t="s">
        <v>133</v>
      </c>
      <c r="B1" s="2"/>
      <c r="C1" s="2"/>
      <c r="D1" s="2"/>
      <c r="E1" s="3"/>
      <c r="F1" s="3"/>
      <c r="G1" s="4"/>
      <c r="H1" s="4"/>
      <c r="I1" s="4"/>
    </row>
    <row r="2" spans="1:19" s="5" customFormat="1" ht="17.399999999999999" x14ac:dyDescent="0.3">
      <c r="A2" s="6"/>
      <c r="B2" s="2"/>
      <c r="C2" s="2"/>
      <c r="D2" s="2"/>
      <c r="E2" s="3"/>
      <c r="F2" s="3"/>
      <c r="G2" s="4"/>
      <c r="H2" s="4"/>
      <c r="I2" s="4"/>
    </row>
    <row r="3" spans="1:19" s="5" customFormat="1" ht="26.1" customHeight="1" x14ac:dyDescent="0.2">
      <c r="A3" s="36"/>
      <c r="B3" s="39" t="s">
        <v>0</v>
      </c>
      <c r="C3" s="39" t="s">
        <v>1</v>
      </c>
      <c r="D3" s="39" t="s">
        <v>2</v>
      </c>
      <c r="E3" s="40" t="s">
        <v>3</v>
      </c>
      <c r="F3" s="40" t="s">
        <v>4</v>
      </c>
      <c r="G3" s="41" t="s">
        <v>5</v>
      </c>
      <c r="H3" s="39" t="s">
        <v>6</v>
      </c>
      <c r="I3" s="39" t="s">
        <v>7</v>
      </c>
    </row>
    <row r="4" spans="1:19" s="5" customFormat="1" ht="26.1" customHeight="1" x14ac:dyDescent="0.2">
      <c r="A4" s="38">
        <v>1</v>
      </c>
      <c r="B4" s="7" t="s">
        <v>122</v>
      </c>
      <c r="C4" s="7" t="s">
        <v>122</v>
      </c>
      <c r="D4" s="7" t="s">
        <v>12</v>
      </c>
      <c r="E4" s="8">
        <f>'Sausis '!E4+Vasaris!E4+Kovas!E13+Balandis!E29</f>
        <v>1008470</v>
      </c>
      <c r="F4" s="8">
        <f>'Sausis '!F4+Vasaris!F4+Kovas!F13+Balandis!F29</f>
        <v>194486</v>
      </c>
      <c r="G4" s="9">
        <v>15</v>
      </c>
      <c r="H4" s="10">
        <v>42762</v>
      </c>
      <c r="I4" s="14" t="s">
        <v>123</v>
      </c>
      <c r="J4" s="16"/>
      <c r="K4" s="16"/>
      <c r="L4" s="17"/>
      <c r="M4" s="16"/>
      <c r="O4" s="16"/>
      <c r="P4" s="17"/>
    </row>
    <row r="5" spans="1:19" s="73" customFormat="1" ht="26.1" customHeight="1" x14ac:dyDescent="0.2">
      <c r="A5" s="38">
        <v>2</v>
      </c>
      <c r="B5" s="7" t="s">
        <v>312</v>
      </c>
      <c r="C5" s="7" t="s">
        <v>311</v>
      </c>
      <c r="D5" s="7" t="s">
        <v>8</v>
      </c>
      <c r="E5" s="8">
        <f>Birželis!E6+Liepa!E4+Rugpjūtis!E8+Rugsėjis!E18+Spalis!E37</f>
        <v>877886.99000000011</v>
      </c>
      <c r="F5" s="8">
        <f>Birželis!F6+Liepa!F4+Rugpjūtis!F8+Rugsėjis!F18+Spalis!F37</f>
        <v>184335</v>
      </c>
      <c r="G5" s="9">
        <v>24</v>
      </c>
      <c r="H5" s="10">
        <v>42916</v>
      </c>
      <c r="I5" s="11" t="s">
        <v>36</v>
      </c>
      <c r="J5" s="16"/>
      <c r="K5" s="16"/>
      <c r="L5" s="17"/>
      <c r="M5" s="16"/>
      <c r="N5" s="5"/>
      <c r="O5" s="16"/>
      <c r="P5" s="17"/>
      <c r="Q5" s="5"/>
      <c r="R5" s="5"/>
      <c r="S5" s="5"/>
    </row>
    <row r="6" spans="1:19" s="73" customFormat="1" ht="26.1" customHeight="1" x14ac:dyDescent="0.2">
      <c r="A6" s="38">
        <v>3</v>
      </c>
      <c r="B6" s="7" t="s">
        <v>289</v>
      </c>
      <c r="C6" s="7" t="s">
        <v>290</v>
      </c>
      <c r="D6" s="7" t="s">
        <v>8</v>
      </c>
      <c r="E6" s="8">
        <f>Gegužė!E4+Birželis!E4+Liepa!E12+Rugpjūtis!E36</f>
        <v>597844.27</v>
      </c>
      <c r="F6" s="8">
        <f>Gegužė!F4+Birželis!F4+Liepa!F12+Rugpjūtis!F36</f>
        <v>105755</v>
      </c>
      <c r="G6" s="9">
        <v>28</v>
      </c>
      <c r="H6" s="13">
        <v>42881</v>
      </c>
      <c r="I6" s="14" t="s">
        <v>21</v>
      </c>
      <c r="J6" s="16"/>
      <c r="K6" s="16"/>
      <c r="L6" s="17"/>
      <c r="M6" s="16"/>
      <c r="N6" s="5"/>
      <c r="O6" s="16"/>
      <c r="P6" s="17"/>
      <c r="Q6" s="5"/>
      <c r="R6" s="5"/>
      <c r="S6" s="5"/>
    </row>
    <row r="7" spans="1:19" s="73" customFormat="1" ht="26.1" customHeight="1" x14ac:dyDescent="0.2">
      <c r="A7" s="38">
        <v>4</v>
      </c>
      <c r="B7" s="7" t="s">
        <v>140</v>
      </c>
      <c r="C7" s="7" t="s">
        <v>140</v>
      </c>
      <c r="D7" s="7" t="s">
        <v>12</v>
      </c>
      <c r="E7" s="8">
        <f>Vasaris!E6+Kovas!E4+Balandis!E13+Gegužė!E21+Birželis!E57+Liepa!E55+Rugpjūtis!E30+Rugsėjis!E47</f>
        <v>577308.7300000001</v>
      </c>
      <c r="F7" s="8">
        <f>Vasaris!F6+Kovas!F4+Balandis!F13+Gegužė!F21+Birželis!F57+Liepa!F55+Rugpjūtis!F30+Rugsėjis!F47</f>
        <v>123228</v>
      </c>
      <c r="G7" s="9">
        <v>18</v>
      </c>
      <c r="H7" s="10">
        <v>42790</v>
      </c>
      <c r="I7" s="11" t="s">
        <v>11</v>
      </c>
      <c r="J7" s="16"/>
      <c r="K7" s="16"/>
      <c r="L7" s="17"/>
      <c r="M7" s="16"/>
      <c r="N7" s="5"/>
      <c r="O7" s="16"/>
      <c r="P7" s="17"/>
      <c r="Q7" s="5"/>
      <c r="R7" s="5"/>
      <c r="S7" s="5"/>
    </row>
    <row r="8" spans="1:19" s="73" customFormat="1" ht="26.1" customHeight="1" x14ac:dyDescent="0.2">
      <c r="A8" s="38">
        <v>5</v>
      </c>
      <c r="B8" s="7" t="s">
        <v>166</v>
      </c>
      <c r="C8" s="7" t="s">
        <v>165</v>
      </c>
      <c r="D8" s="7" t="s">
        <v>8</v>
      </c>
      <c r="E8" s="8">
        <f>Vasaris!E5+Kovas!E16</f>
        <v>541862.84000000008</v>
      </c>
      <c r="F8" s="8">
        <f>Vasaris!F5+Kovas!F16</f>
        <v>103020</v>
      </c>
      <c r="G8" s="9">
        <v>18</v>
      </c>
      <c r="H8" s="10">
        <v>42776</v>
      </c>
      <c r="I8" s="11" t="s">
        <v>36</v>
      </c>
      <c r="J8" s="16"/>
      <c r="K8" s="16"/>
      <c r="L8" s="17"/>
      <c r="M8" s="16"/>
      <c r="N8" s="5"/>
      <c r="O8" s="16"/>
      <c r="P8" s="17"/>
      <c r="Q8" s="5"/>
      <c r="R8" s="5"/>
      <c r="S8" s="5"/>
    </row>
    <row r="9" spans="1:19" s="73" customFormat="1" ht="26.1" customHeight="1" x14ac:dyDescent="0.2">
      <c r="A9" s="38">
        <v>6</v>
      </c>
      <c r="B9" s="7" t="s">
        <v>230</v>
      </c>
      <c r="C9" s="7" t="s">
        <v>231</v>
      </c>
      <c r="D9" s="7" t="s">
        <v>8</v>
      </c>
      <c r="E9" s="8">
        <f>Balandis!E4+Gegužė!E9+Rugsėjis!E50+Spalis!E46</f>
        <v>501104.75000000006</v>
      </c>
      <c r="F9" s="8">
        <f>Balandis!F4+Gegužė!F9+Rugsėjis!F50+Spalis!F46</f>
        <v>97457</v>
      </c>
      <c r="G9" s="9">
        <v>15</v>
      </c>
      <c r="H9" s="10">
        <v>42839</v>
      </c>
      <c r="I9" s="11" t="s">
        <v>36</v>
      </c>
      <c r="J9" s="16"/>
      <c r="K9" s="16"/>
      <c r="L9" s="17"/>
      <c r="M9" s="16"/>
      <c r="N9" s="5"/>
      <c r="O9" s="16"/>
      <c r="P9" s="17"/>
      <c r="Q9" s="5"/>
      <c r="R9" s="5"/>
      <c r="S9" s="5"/>
    </row>
    <row r="10" spans="1:19" s="73" customFormat="1" ht="26.1" customHeight="1" x14ac:dyDescent="0.2">
      <c r="A10" s="38">
        <v>7</v>
      </c>
      <c r="B10" s="7" t="s">
        <v>232</v>
      </c>
      <c r="C10" s="7" t="s">
        <v>233</v>
      </c>
      <c r="D10" s="7" t="s">
        <v>8</v>
      </c>
      <c r="E10" s="8">
        <f>Balandis!E5+Gegužė!E7+Birželis!E10+Liepa!E23</f>
        <v>441741.60000000003</v>
      </c>
      <c r="F10" s="8">
        <f>Balandis!F5+Gegužė!F7+Birželis!F10+Liepa!F23</f>
        <v>99854</v>
      </c>
      <c r="G10" s="9">
        <v>33</v>
      </c>
      <c r="H10" s="10">
        <v>42839</v>
      </c>
      <c r="I10" s="14" t="s">
        <v>13</v>
      </c>
      <c r="J10" s="16"/>
      <c r="K10" s="16"/>
      <c r="L10" s="17"/>
      <c r="M10" s="16"/>
      <c r="N10" s="5"/>
      <c r="O10" s="16"/>
      <c r="P10" s="17"/>
      <c r="Q10" s="5"/>
      <c r="R10" s="5"/>
      <c r="S10" s="5"/>
    </row>
    <row r="11" spans="1:19" s="73" customFormat="1" ht="26.1" customHeight="1" x14ac:dyDescent="0.2">
      <c r="A11" s="38">
        <v>8</v>
      </c>
      <c r="B11" s="7" t="s">
        <v>548</v>
      </c>
      <c r="C11" s="7" t="s">
        <v>548</v>
      </c>
      <c r="D11" s="7" t="s">
        <v>12</v>
      </c>
      <c r="E11" s="81">
        <f>Spalis!E4</f>
        <v>436361</v>
      </c>
      <c r="F11" s="81">
        <f>Spalis!F4</f>
        <v>83921</v>
      </c>
      <c r="G11" s="82">
        <v>16</v>
      </c>
      <c r="H11" s="83">
        <v>43014</v>
      </c>
      <c r="I11" s="11" t="s">
        <v>549</v>
      </c>
      <c r="J11" s="85"/>
      <c r="K11" s="85"/>
      <c r="L11" s="86"/>
      <c r="M11" s="85"/>
      <c r="O11" s="85"/>
      <c r="P11" s="86"/>
    </row>
    <row r="12" spans="1:19" s="73" customFormat="1" ht="26.1" customHeight="1" x14ac:dyDescent="0.2">
      <c r="A12" s="38">
        <v>9</v>
      </c>
      <c r="B12" s="7" t="s">
        <v>407</v>
      </c>
      <c r="C12" s="7" t="s">
        <v>408</v>
      </c>
      <c r="D12" s="7" t="s">
        <v>8</v>
      </c>
      <c r="E12" s="8">
        <f>Liepa!E10+Rugpjūtis!E5+Rugsėjis!E14+Spalis!E33</f>
        <v>336006.32</v>
      </c>
      <c r="F12" s="8">
        <f>Liepa!F10+Rugpjūtis!F5+Rugsėjis!F14+Spalis!F33</f>
        <v>74958</v>
      </c>
      <c r="G12" s="9">
        <v>30</v>
      </c>
      <c r="H12" s="10">
        <v>42944</v>
      </c>
      <c r="I12" s="14" t="s">
        <v>21</v>
      </c>
      <c r="J12" s="16"/>
      <c r="K12" s="16"/>
      <c r="L12" s="17"/>
      <c r="M12" s="16"/>
      <c r="N12" s="5"/>
      <c r="O12" s="16"/>
      <c r="P12" s="17"/>
      <c r="Q12" s="5"/>
      <c r="R12" s="5"/>
      <c r="S12" s="5"/>
    </row>
    <row r="13" spans="1:19" s="73" customFormat="1" ht="26.1" customHeight="1" x14ac:dyDescent="0.2">
      <c r="A13" s="38">
        <v>10</v>
      </c>
      <c r="B13" s="7" t="s">
        <v>192</v>
      </c>
      <c r="C13" s="7" t="s">
        <v>193</v>
      </c>
      <c r="D13" s="7" t="s">
        <v>8</v>
      </c>
      <c r="E13" s="8">
        <f>Kovas!E18+Balandis!E6+Gegužė!E14+Birželis!E25+Liepa!E32</f>
        <v>297242.44</v>
      </c>
      <c r="F13" s="8">
        <f>Kovas!F18+Balandis!F6+Gegužė!F14+Birželis!F25+Liepa!F32</f>
        <v>68640</v>
      </c>
      <c r="G13" s="9">
        <v>15</v>
      </c>
      <c r="H13" s="10">
        <v>42825</v>
      </c>
      <c r="I13" s="14" t="s">
        <v>32</v>
      </c>
      <c r="J13" s="16"/>
      <c r="K13" s="16"/>
      <c r="L13" s="17"/>
      <c r="M13" s="16"/>
      <c r="N13" s="5"/>
      <c r="O13" s="16"/>
      <c r="P13" s="17"/>
      <c r="Q13" s="5"/>
      <c r="R13" s="5"/>
      <c r="S13" s="5"/>
    </row>
    <row r="14" spans="1:19" s="73" customFormat="1" ht="26.1" customHeight="1" x14ac:dyDescent="0.2">
      <c r="A14" s="38">
        <v>11</v>
      </c>
      <c r="B14" s="7" t="s">
        <v>452</v>
      </c>
      <c r="C14" s="7" t="s">
        <v>453</v>
      </c>
      <c r="D14" s="7" t="s">
        <v>8</v>
      </c>
      <c r="E14" s="8">
        <f>Rugpjūtis!E4+Rugsėjis!E12</f>
        <v>290313.52999999997</v>
      </c>
      <c r="F14" s="8">
        <f>Rugpjūtis!F4+Rugsėjis!F12</f>
        <v>52673</v>
      </c>
      <c r="G14" s="9">
        <v>12</v>
      </c>
      <c r="H14" s="10">
        <v>42958</v>
      </c>
      <c r="I14" s="11" t="s">
        <v>31</v>
      </c>
      <c r="J14" s="16"/>
      <c r="K14" s="16"/>
      <c r="L14" s="17"/>
      <c r="M14" s="16"/>
      <c r="N14" s="5"/>
      <c r="O14" s="16"/>
      <c r="P14" s="17"/>
      <c r="Q14" s="5"/>
      <c r="R14" s="5"/>
      <c r="S14" s="5"/>
    </row>
    <row r="15" spans="1:19" s="73" customFormat="1" ht="26.1" customHeight="1" x14ac:dyDescent="0.2">
      <c r="A15" s="38">
        <v>12</v>
      </c>
      <c r="B15" s="7" t="s">
        <v>108</v>
      </c>
      <c r="C15" s="7" t="s">
        <v>109</v>
      </c>
      <c r="D15" s="7" t="s">
        <v>10</v>
      </c>
      <c r="E15" s="8">
        <f>'Sausis '!E7+Vasaris!E8+Kovas!E25+Balandis!E31+Birželis!E43+Liepa!E57+Rugpjūtis!E48</f>
        <v>277418.87000000005</v>
      </c>
      <c r="F15" s="8">
        <f>'Sausis '!F7+Vasaris!F8+Kovas!F25+Balandis!F31+Birželis!F43+Liepa!F57+Rugpjūtis!F48</f>
        <v>66287</v>
      </c>
      <c r="G15" s="9">
        <v>15</v>
      </c>
      <c r="H15" s="10">
        <v>42748</v>
      </c>
      <c r="I15" s="11" t="s">
        <v>11</v>
      </c>
      <c r="J15" s="16"/>
      <c r="K15" s="16"/>
      <c r="L15" s="17"/>
      <c r="M15" s="16"/>
      <c r="N15" s="5"/>
      <c r="O15" s="16"/>
      <c r="P15" s="17"/>
      <c r="Q15" s="5"/>
      <c r="R15" s="5"/>
      <c r="S15" s="5"/>
    </row>
    <row r="16" spans="1:19" s="73" customFormat="1" ht="26.1" customHeight="1" x14ac:dyDescent="0.2">
      <c r="A16" s="38">
        <v>13</v>
      </c>
      <c r="B16" s="7" t="s">
        <v>454</v>
      </c>
      <c r="C16" s="7" t="s">
        <v>455</v>
      </c>
      <c r="D16" s="7" t="s">
        <v>8</v>
      </c>
      <c r="E16" s="8">
        <f>Rugpjūtis!E6+Rugsėjis!E6+Spalis!E24</f>
        <v>274553.44</v>
      </c>
      <c r="F16" s="8">
        <f>Rugpjūtis!F6+Rugsėjis!F6+Spalis!F24</f>
        <v>61975</v>
      </c>
      <c r="G16" s="9">
        <v>18</v>
      </c>
      <c r="H16" s="10">
        <v>42965</v>
      </c>
      <c r="I16" s="11" t="s">
        <v>32</v>
      </c>
      <c r="J16" s="16"/>
      <c r="K16" s="16"/>
      <c r="L16" s="17"/>
      <c r="M16" s="16"/>
      <c r="N16" s="5"/>
      <c r="O16" s="16"/>
      <c r="P16" s="17"/>
      <c r="Q16" s="5"/>
      <c r="R16" s="5"/>
      <c r="S16" s="5"/>
    </row>
    <row r="17" spans="1:19" s="73" customFormat="1" ht="26.1" customHeight="1" x14ac:dyDescent="0.2">
      <c r="A17" s="38">
        <v>14</v>
      </c>
      <c r="B17" s="7" t="s">
        <v>435</v>
      </c>
      <c r="C17" s="7" t="s">
        <v>416</v>
      </c>
      <c r="D17" s="7" t="s">
        <v>8</v>
      </c>
      <c r="E17" s="8">
        <f>Liepa!E6+Rugpjūtis!E7+Rugsėjis!E27+Spalis!E41</f>
        <v>266580.62</v>
      </c>
      <c r="F17" s="8">
        <f>Liepa!F6+Rugpjūtis!F7+Rugsėjis!F27+Spalis!F41</f>
        <v>49140</v>
      </c>
      <c r="G17" s="9">
        <v>15</v>
      </c>
      <c r="H17" s="10">
        <v>42937</v>
      </c>
      <c r="I17" s="11" t="s">
        <v>31</v>
      </c>
      <c r="J17" s="16"/>
      <c r="K17" s="16"/>
      <c r="L17" s="17"/>
      <c r="M17" s="16"/>
      <c r="N17" s="5"/>
      <c r="O17" s="16"/>
      <c r="P17" s="17"/>
      <c r="Q17" s="5"/>
      <c r="R17" s="5"/>
      <c r="S17" s="5"/>
    </row>
    <row r="18" spans="1:19" s="73" customFormat="1" ht="26.1" customHeight="1" x14ac:dyDescent="0.2">
      <c r="A18" s="38">
        <v>15</v>
      </c>
      <c r="B18" s="80" t="s">
        <v>489</v>
      </c>
      <c r="C18" s="80" t="s">
        <v>490</v>
      </c>
      <c r="D18" s="80" t="s">
        <v>8</v>
      </c>
      <c r="E18" s="81">
        <f>Rugsėjis!E4+Spalis!E16</f>
        <v>263173.89</v>
      </c>
      <c r="F18" s="81">
        <f>Rugsėjis!F4+Spalis!F16</f>
        <v>47640</v>
      </c>
      <c r="G18" s="82">
        <v>15</v>
      </c>
      <c r="H18" s="83">
        <v>42986</v>
      </c>
      <c r="I18" s="84" t="s">
        <v>31</v>
      </c>
      <c r="J18" s="85"/>
      <c r="K18" s="85"/>
      <c r="L18" s="86"/>
      <c r="M18" s="85"/>
      <c r="O18" s="85"/>
      <c r="P18" s="86"/>
    </row>
    <row r="19" spans="1:19" s="73" customFormat="1" ht="26.1" customHeight="1" x14ac:dyDescent="0.2">
      <c r="A19" s="38">
        <v>16</v>
      </c>
      <c r="B19" s="80" t="s">
        <v>512</v>
      </c>
      <c r="C19" s="80" t="s">
        <v>513</v>
      </c>
      <c r="D19" s="80" t="s">
        <v>12</v>
      </c>
      <c r="E19" s="81">
        <f>Rugsėjis!E5+Spalis!E10</f>
        <v>241930.26</v>
      </c>
      <c r="F19" s="81">
        <f>Rugsėjis!F5+Spalis!F10</f>
        <v>46544</v>
      </c>
      <c r="G19" s="82">
        <v>25</v>
      </c>
      <c r="H19" s="83">
        <v>43000</v>
      </c>
      <c r="I19" s="84" t="s">
        <v>514</v>
      </c>
      <c r="J19" s="85"/>
      <c r="K19" s="85"/>
      <c r="L19" s="86"/>
      <c r="M19" s="85"/>
      <c r="O19" s="85"/>
      <c r="P19" s="86"/>
    </row>
    <row r="20" spans="1:19" s="73" customFormat="1" ht="26.1" customHeight="1" x14ac:dyDescent="0.2">
      <c r="A20" s="38">
        <v>17</v>
      </c>
      <c r="B20" s="7" t="s">
        <v>87</v>
      </c>
      <c r="C20" s="7" t="s">
        <v>88</v>
      </c>
      <c r="D20" s="7" t="s">
        <v>8</v>
      </c>
      <c r="E20" s="8">
        <f>'Sausis '!E5+Vasaris!E28</f>
        <v>226241.98</v>
      </c>
      <c r="F20" s="8">
        <f>'Sausis '!F5+Vasaris!F28</f>
        <v>39868</v>
      </c>
      <c r="G20" s="9">
        <v>12</v>
      </c>
      <c r="H20" s="10">
        <v>42734</v>
      </c>
      <c r="I20" s="14" t="s">
        <v>32</v>
      </c>
      <c r="J20" s="16"/>
      <c r="K20" s="16"/>
      <c r="L20" s="17"/>
      <c r="M20" s="16"/>
      <c r="N20" s="5"/>
      <c r="O20" s="16"/>
      <c r="P20" s="17"/>
      <c r="Q20" s="5"/>
      <c r="R20" s="5"/>
      <c r="S20" s="5"/>
    </row>
    <row r="21" spans="1:19" s="73" customFormat="1" ht="26.1" customHeight="1" x14ac:dyDescent="0.2">
      <c r="A21" s="38">
        <v>18</v>
      </c>
      <c r="B21" s="7" t="s">
        <v>67</v>
      </c>
      <c r="C21" s="7" t="s">
        <v>68</v>
      </c>
      <c r="D21" s="7" t="s">
        <v>8</v>
      </c>
      <c r="E21" s="8">
        <f>'Sausis '!E6+Vasaris!E17+Kovas!E26+Balandis!E40+Birželis!E47+Liepa!E52+Rugpjūtis!E50</f>
        <v>224186.91000000003</v>
      </c>
      <c r="F21" s="8">
        <f>'Sausis '!F6+Vasaris!F17+Kovas!F26+Balandis!F40+Birželis!F47+Liepa!F52+Rugpjūtis!F50</f>
        <v>50684</v>
      </c>
      <c r="G21" s="9">
        <v>15</v>
      </c>
      <c r="H21" s="10">
        <v>42727</v>
      </c>
      <c r="I21" s="11" t="s">
        <v>36</v>
      </c>
      <c r="J21" s="16"/>
      <c r="K21" s="16"/>
      <c r="L21" s="17"/>
      <c r="M21" s="16"/>
      <c r="N21" s="5"/>
      <c r="O21" s="16"/>
      <c r="P21" s="17"/>
      <c r="Q21" s="5"/>
      <c r="R21" s="5"/>
      <c r="S21" s="5"/>
    </row>
    <row r="22" spans="1:19" s="73" customFormat="1" ht="26.1" customHeight="1" x14ac:dyDescent="0.2">
      <c r="A22" s="38">
        <v>19</v>
      </c>
      <c r="B22" s="7" t="s">
        <v>306</v>
      </c>
      <c r="C22" s="7" t="s">
        <v>307</v>
      </c>
      <c r="D22" s="7" t="s">
        <v>8</v>
      </c>
      <c r="E22" s="8">
        <f>Birželis!E5+Liepa!E16</f>
        <v>221522.11999999994</v>
      </c>
      <c r="F22" s="8">
        <f>Birželis!F5+Liepa!F16</f>
        <v>38814</v>
      </c>
      <c r="G22" s="9">
        <v>15</v>
      </c>
      <c r="H22" s="10">
        <v>42895</v>
      </c>
      <c r="I22" s="11" t="s">
        <v>36</v>
      </c>
      <c r="J22" s="16"/>
      <c r="K22" s="16"/>
      <c r="L22" s="17"/>
      <c r="M22" s="16"/>
      <c r="N22" s="5"/>
      <c r="O22" s="16"/>
      <c r="P22" s="17"/>
      <c r="Q22" s="5"/>
      <c r="R22" s="5"/>
      <c r="S22" s="5"/>
    </row>
    <row r="23" spans="1:19" s="73" customFormat="1" ht="26.1" customHeight="1" x14ac:dyDescent="0.2">
      <c r="A23" s="38">
        <v>20</v>
      </c>
      <c r="B23" s="7" t="s">
        <v>546</v>
      </c>
      <c r="C23" s="7" t="s">
        <v>546</v>
      </c>
      <c r="D23" s="7" t="s">
        <v>12</v>
      </c>
      <c r="E23" s="81">
        <f>Spalis!E5</f>
        <v>212941</v>
      </c>
      <c r="F23" s="81">
        <f>Spalis!F5</f>
        <v>35891</v>
      </c>
      <c r="G23" s="82">
        <v>18</v>
      </c>
      <c r="H23" s="83">
        <v>43035</v>
      </c>
      <c r="I23" s="11" t="s">
        <v>547</v>
      </c>
      <c r="J23" s="85"/>
      <c r="K23" s="85"/>
      <c r="L23" s="86"/>
      <c r="M23" s="85"/>
      <c r="O23" s="85"/>
      <c r="P23" s="86"/>
    </row>
    <row r="24" spans="1:19" s="73" customFormat="1" ht="26.1" customHeight="1" x14ac:dyDescent="0.2">
      <c r="A24" s="38">
        <v>21</v>
      </c>
      <c r="B24" s="7" t="s">
        <v>186</v>
      </c>
      <c r="C24" s="7" t="s">
        <v>187</v>
      </c>
      <c r="D24" s="7" t="s">
        <v>8</v>
      </c>
      <c r="E24" s="8">
        <f>Kovas!E5+Balandis!E16</f>
        <v>203332.63</v>
      </c>
      <c r="F24" s="8">
        <f>Kovas!F5+Balandis!F16</f>
        <v>36635</v>
      </c>
      <c r="G24" s="9">
        <v>18</v>
      </c>
      <c r="H24" s="13">
        <v>42804</v>
      </c>
      <c r="I24" s="14" t="s">
        <v>31</v>
      </c>
      <c r="J24" s="16"/>
      <c r="K24" s="16"/>
      <c r="L24" s="17"/>
      <c r="M24" s="16"/>
      <c r="N24" s="5"/>
      <c r="O24" s="16"/>
      <c r="P24" s="17"/>
      <c r="Q24" s="5"/>
      <c r="R24" s="5"/>
      <c r="S24" s="5"/>
    </row>
    <row r="25" spans="1:19" s="73" customFormat="1" ht="26.1" customHeight="1" x14ac:dyDescent="0.2">
      <c r="A25" s="38">
        <v>22</v>
      </c>
      <c r="B25" s="7" t="s">
        <v>141</v>
      </c>
      <c r="C25" s="7" t="s">
        <v>142</v>
      </c>
      <c r="D25" s="7" t="s">
        <v>8</v>
      </c>
      <c r="E25" s="8">
        <f>Vasaris!E7+Kovas!E17+Balandis!E33+Birželis!E70</f>
        <v>202152.12</v>
      </c>
      <c r="F25" s="8">
        <f>Vasaris!F7+Kovas!F17+Balandis!F33+Birželis!F70</f>
        <v>45549</v>
      </c>
      <c r="G25" s="9">
        <v>20</v>
      </c>
      <c r="H25" s="10">
        <v>42776</v>
      </c>
      <c r="I25" s="11" t="s">
        <v>31</v>
      </c>
      <c r="J25" s="16"/>
      <c r="K25" s="16"/>
      <c r="L25" s="17"/>
      <c r="M25" s="16"/>
      <c r="N25" s="5"/>
      <c r="O25" s="16"/>
      <c r="P25" s="17"/>
      <c r="Q25" s="5"/>
      <c r="R25" s="5"/>
      <c r="S25" s="5"/>
    </row>
    <row r="26" spans="1:19" s="73" customFormat="1" ht="26.1" customHeight="1" x14ac:dyDescent="0.2">
      <c r="A26" s="38">
        <v>23</v>
      </c>
      <c r="B26" s="80" t="s">
        <v>520</v>
      </c>
      <c r="C26" s="80" t="s">
        <v>521</v>
      </c>
      <c r="D26" s="7" t="s">
        <v>8</v>
      </c>
      <c r="E26" s="81">
        <f>Spalis!E6</f>
        <v>176245.23</v>
      </c>
      <c r="F26" s="81">
        <f>Spalis!F6</f>
        <v>30877</v>
      </c>
      <c r="G26" s="82">
        <v>18</v>
      </c>
      <c r="H26" s="83">
        <v>43014</v>
      </c>
      <c r="I26" s="84" t="s">
        <v>32</v>
      </c>
      <c r="J26" s="85"/>
      <c r="K26" s="85"/>
      <c r="L26" s="86"/>
      <c r="M26" s="85"/>
      <c r="O26" s="85"/>
      <c r="P26" s="86"/>
    </row>
    <row r="27" spans="1:19" s="73" customFormat="1" ht="26.1" customHeight="1" x14ac:dyDescent="0.2">
      <c r="A27" s="38">
        <v>24</v>
      </c>
      <c r="B27" s="7" t="s">
        <v>308</v>
      </c>
      <c r="C27" s="7" t="s">
        <v>309</v>
      </c>
      <c r="D27" s="7" t="s">
        <v>8</v>
      </c>
      <c r="E27" s="8">
        <f>Birželis!E7+Liepa!E13+Rugpjūtis!E43</f>
        <v>163080.94999999998</v>
      </c>
      <c r="F27" s="8">
        <f>Birželis!F7+Liepa!F13+Rugpjūtis!F43</f>
        <v>31417</v>
      </c>
      <c r="G27" s="9">
        <v>15</v>
      </c>
      <c r="H27" s="10">
        <v>42902</v>
      </c>
      <c r="I27" s="11" t="s">
        <v>310</v>
      </c>
      <c r="J27" s="16"/>
      <c r="K27" s="16"/>
      <c r="L27" s="17"/>
      <c r="M27" s="16"/>
      <c r="N27" s="5"/>
      <c r="O27" s="16"/>
      <c r="P27" s="17"/>
      <c r="Q27" s="5"/>
      <c r="R27" s="5"/>
      <c r="S27" s="5"/>
    </row>
    <row r="28" spans="1:19" s="73" customFormat="1" ht="26.1" customHeight="1" x14ac:dyDescent="0.2">
      <c r="A28" s="38">
        <v>25</v>
      </c>
      <c r="B28" s="7" t="s">
        <v>202</v>
      </c>
      <c r="C28" s="7" t="s">
        <v>203</v>
      </c>
      <c r="D28" s="7" t="s">
        <v>8</v>
      </c>
      <c r="E28" s="8">
        <f>Kovas!E7+Balandis!E12+Gegužė!E32</f>
        <v>161909.85</v>
      </c>
      <c r="F28" s="8">
        <f>Kovas!F7+Balandis!F12+Gegužė!F32</f>
        <v>32127</v>
      </c>
      <c r="G28" s="9">
        <v>28</v>
      </c>
      <c r="H28" s="10">
        <v>42811</v>
      </c>
      <c r="I28" s="14" t="s">
        <v>21</v>
      </c>
      <c r="J28" s="16"/>
      <c r="K28" s="16"/>
      <c r="L28" s="17"/>
      <c r="M28" s="16"/>
      <c r="N28" s="5"/>
      <c r="O28" s="16"/>
      <c r="P28" s="17"/>
      <c r="Q28" s="5"/>
      <c r="R28" s="5"/>
      <c r="S28" s="5"/>
    </row>
    <row r="29" spans="1:19" s="73" customFormat="1" ht="26.1" customHeight="1" x14ac:dyDescent="0.2">
      <c r="A29" s="38">
        <v>26</v>
      </c>
      <c r="B29" s="7" t="s">
        <v>234</v>
      </c>
      <c r="C29" s="7" t="s">
        <v>235</v>
      </c>
      <c r="D29" s="7" t="s">
        <v>8</v>
      </c>
      <c r="E29" s="8">
        <f>Balandis!E9+Gegužė!E5+Birželis!E26+Spalis!E49</f>
        <v>157360.71</v>
      </c>
      <c r="F29" s="8">
        <f>Balandis!F9+Gegužė!F5+Birželis!F26+Spalis!F49</f>
        <v>28947</v>
      </c>
      <c r="G29" s="9">
        <v>24</v>
      </c>
      <c r="H29" s="10">
        <v>42853</v>
      </c>
      <c r="I29" s="14" t="s">
        <v>21</v>
      </c>
      <c r="J29" s="16"/>
      <c r="K29" s="16"/>
      <c r="L29" s="17"/>
      <c r="M29" s="16"/>
      <c r="N29" s="5"/>
      <c r="O29" s="16"/>
      <c r="P29" s="17"/>
      <c r="Q29" s="5"/>
      <c r="R29" s="5"/>
      <c r="S29" s="5"/>
    </row>
    <row r="30" spans="1:19" s="73" customFormat="1" ht="26.1" customHeight="1" x14ac:dyDescent="0.2">
      <c r="A30" s="38">
        <v>27</v>
      </c>
      <c r="B30" s="7" t="s">
        <v>403</v>
      </c>
      <c r="C30" s="7" t="s">
        <v>404</v>
      </c>
      <c r="D30" s="7" t="s">
        <v>8</v>
      </c>
      <c r="E30" s="8">
        <f>Liepa!E5+Rugpjūtis!E28</f>
        <v>152175.72</v>
      </c>
      <c r="F30" s="8">
        <f>Liepa!F5+Rugpjūtis!F28</f>
        <v>26158</v>
      </c>
      <c r="G30" s="9">
        <v>15</v>
      </c>
      <c r="H30" s="10">
        <v>42923</v>
      </c>
      <c r="I30" s="11" t="s">
        <v>310</v>
      </c>
      <c r="J30" s="16"/>
      <c r="K30" s="16"/>
      <c r="L30" s="17"/>
      <c r="M30" s="16"/>
      <c r="N30" s="5"/>
      <c r="O30" s="16"/>
      <c r="P30" s="17"/>
      <c r="Q30" s="5"/>
      <c r="R30" s="5"/>
      <c r="S30" s="5"/>
    </row>
    <row r="31" spans="1:19" s="73" customFormat="1" ht="26.1" customHeight="1" x14ac:dyDescent="0.2">
      <c r="A31" s="38">
        <v>28</v>
      </c>
      <c r="B31" s="7" t="s">
        <v>149</v>
      </c>
      <c r="C31" s="7" t="s">
        <v>150</v>
      </c>
      <c r="D31" s="7" t="s">
        <v>8</v>
      </c>
      <c r="E31" s="8">
        <f>Vasaris!E14+Kovas!E9+Balandis!E19+Birželis!E54</f>
        <v>148713.25</v>
      </c>
      <c r="F31" s="8">
        <f>Vasaris!F14+Kovas!F9+Balandis!F19+Birželis!F54</f>
        <v>34291</v>
      </c>
      <c r="G31" s="9">
        <v>16</v>
      </c>
      <c r="H31" s="10">
        <v>42790</v>
      </c>
      <c r="I31" s="11" t="s">
        <v>11</v>
      </c>
      <c r="J31" s="16"/>
      <c r="K31" s="16"/>
      <c r="L31" s="17"/>
      <c r="M31" s="16"/>
      <c r="N31" s="5"/>
      <c r="O31" s="16"/>
      <c r="P31" s="17"/>
      <c r="Q31" s="5"/>
      <c r="R31" s="5"/>
      <c r="S31" s="5"/>
    </row>
    <row r="32" spans="1:19" s="73" customFormat="1" ht="26.1" customHeight="1" x14ac:dyDescent="0.2">
      <c r="A32" s="38">
        <v>29</v>
      </c>
      <c r="B32" s="7" t="s">
        <v>99</v>
      </c>
      <c r="C32" s="7" t="s">
        <v>100</v>
      </c>
      <c r="D32" s="7" t="s">
        <v>14</v>
      </c>
      <c r="E32" s="37">
        <f>'Sausis '!E9+Vasaris!E22</f>
        <v>140129</v>
      </c>
      <c r="F32" s="37">
        <f>'Sausis '!F9+Vasaris!F22</f>
        <v>25875</v>
      </c>
      <c r="G32" s="9">
        <v>10</v>
      </c>
      <c r="H32" s="10">
        <v>42741</v>
      </c>
      <c r="I32" s="11" t="s">
        <v>15</v>
      </c>
      <c r="J32" s="16"/>
      <c r="K32" s="16"/>
      <c r="L32" s="17"/>
      <c r="M32" s="16"/>
      <c r="N32" s="5"/>
      <c r="O32" s="16"/>
      <c r="P32" s="17"/>
      <c r="Q32" s="5"/>
      <c r="R32" s="5"/>
      <c r="S32" s="5"/>
    </row>
    <row r="33" spans="1:19" s="73" customFormat="1" ht="26.1" customHeight="1" x14ac:dyDescent="0.2">
      <c r="A33" s="38">
        <v>30</v>
      </c>
      <c r="B33" s="7" t="s">
        <v>95</v>
      </c>
      <c r="C33" s="7" t="s">
        <v>95</v>
      </c>
      <c r="D33" s="7" t="s">
        <v>12</v>
      </c>
      <c r="E33" s="8">
        <f>'Sausis '!E8+Vasaris!E43</f>
        <v>138341</v>
      </c>
      <c r="F33" s="8">
        <f>'Sausis '!F8+Vasaris!F43</f>
        <v>28243</v>
      </c>
      <c r="G33" s="9">
        <v>14</v>
      </c>
      <c r="H33" s="10">
        <v>42727</v>
      </c>
      <c r="I33" s="11" t="s">
        <v>96</v>
      </c>
      <c r="J33" s="16"/>
      <c r="K33" s="16"/>
      <c r="L33" s="42"/>
      <c r="M33" s="16"/>
      <c r="N33" s="5"/>
      <c r="O33" s="16"/>
      <c r="P33" s="17"/>
      <c r="Q33" s="5"/>
      <c r="R33" s="5"/>
      <c r="S33" s="5"/>
    </row>
    <row r="34" spans="1:19" s="73" customFormat="1" ht="26.1" customHeight="1" x14ac:dyDescent="0.2">
      <c r="A34" s="38">
        <v>31</v>
      </c>
      <c r="B34" s="7" t="s">
        <v>417</v>
      </c>
      <c r="C34" s="7" t="s">
        <v>418</v>
      </c>
      <c r="D34" s="7" t="s">
        <v>8</v>
      </c>
      <c r="E34" s="8">
        <f>Liepa!E7+Rugpjūtis!E20</f>
        <v>128242.09</v>
      </c>
      <c r="F34" s="8">
        <f>Liepa!F7+Rugpjūtis!F20</f>
        <v>23357</v>
      </c>
      <c r="G34" s="9">
        <v>15</v>
      </c>
      <c r="H34" s="13">
        <v>42930</v>
      </c>
      <c r="I34" s="11" t="s">
        <v>32</v>
      </c>
      <c r="J34" s="16"/>
      <c r="K34" s="16"/>
      <c r="L34" s="17"/>
      <c r="M34" s="16"/>
      <c r="N34" s="5"/>
      <c r="O34" s="16"/>
      <c r="P34" s="17"/>
      <c r="Q34" s="5"/>
      <c r="R34" s="5"/>
      <c r="S34" s="5"/>
    </row>
    <row r="35" spans="1:19" s="73" customFormat="1" ht="26.1" customHeight="1" x14ac:dyDescent="0.2">
      <c r="A35" s="38">
        <v>32</v>
      </c>
      <c r="B35" s="7" t="s">
        <v>206</v>
      </c>
      <c r="C35" s="7" t="s">
        <v>207</v>
      </c>
      <c r="D35" s="7" t="s">
        <v>8</v>
      </c>
      <c r="E35" s="8">
        <f>Kovas!E6+Balandis!E27</f>
        <v>125046.98</v>
      </c>
      <c r="F35" s="8">
        <f>Kovas!F6+Balandis!F27</f>
        <v>23771</v>
      </c>
      <c r="G35" s="9">
        <v>15</v>
      </c>
      <c r="H35" s="10">
        <v>42797</v>
      </c>
      <c r="I35" s="14" t="s">
        <v>13</v>
      </c>
      <c r="J35" s="16"/>
      <c r="K35" s="16"/>
      <c r="L35" s="17"/>
      <c r="M35" s="16"/>
      <c r="N35" s="5"/>
      <c r="O35" s="16"/>
      <c r="P35" s="17"/>
      <c r="Q35" s="5"/>
      <c r="R35" s="5"/>
      <c r="S35" s="5"/>
    </row>
    <row r="36" spans="1:19" s="73" customFormat="1" ht="26.1" customHeight="1" x14ac:dyDescent="0.2">
      <c r="A36" s="38">
        <v>33</v>
      </c>
      <c r="B36" s="7" t="s">
        <v>338</v>
      </c>
      <c r="C36" s="7" t="s">
        <v>339</v>
      </c>
      <c r="D36" s="7" t="s">
        <v>8</v>
      </c>
      <c r="E36" s="8">
        <f>Birželis!E20+Liepa!E8+Rugpjūtis!E39+Rugsėjis!E40</f>
        <v>123272.95</v>
      </c>
      <c r="F36" s="8">
        <f>Birželis!F20+Liepa!F8+Rugpjūtis!F39+Rugsėjis!F40</f>
        <v>23597</v>
      </c>
      <c r="G36" s="9">
        <v>12</v>
      </c>
      <c r="H36" s="13">
        <v>42916</v>
      </c>
      <c r="I36" s="11" t="s">
        <v>32</v>
      </c>
      <c r="J36" s="16"/>
      <c r="K36" s="16"/>
      <c r="L36" s="17"/>
      <c r="M36" s="16"/>
      <c r="N36" s="5"/>
      <c r="O36" s="16"/>
      <c r="P36" s="17"/>
      <c r="Q36" s="5"/>
      <c r="R36" s="5"/>
      <c r="S36" s="5"/>
    </row>
    <row r="37" spans="1:19" s="73" customFormat="1" ht="26.1" customHeight="1" x14ac:dyDescent="0.2">
      <c r="A37" s="38">
        <v>34</v>
      </c>
      <c r="B37" s="80" t="s">
        <v>492</v>
      </c>
      <c r="C37" s="80" t="s">
        <v>491</v>
      </c>
      <c r="D37" s="80" t="s">
        <v>8</v>
      </c>
      <c r="E37" s="81">
        <f>Rugsėjis!E7+Spalis!E11</f>
        <v>121633.59</v>
      </c>
      <c r="F37" s="81">
        <f>Rugsėjis!F7+Spalis!F11</f>
        <v>27210</v>
      </c>
      <c r="G37" s="82">
        <v>20</v>
      </c>
      <c r="H37" s="83">
        <v>43000</v>
      </c>
      <c r="I37" s="84" t="s">
        <v>31</v>
      </c>
      <c r="J37" s="85"/>
      <c r="K37" s="85"/>
      <c r="L37" s="86"/>
      <c r="M37" s="85"/>
      <c r="O37" s="85"/>
      <c r="P37" s="86"/>
    </row>
    <row r="38" spans="1:19" s="73" customFormat="1" ht="26.1" customHeight="1" x14ac:dyDescent="0.2">
      <c r="A38" s="38">
        <v>35</v>
      </c>
      <c r="B38" s="80" t="s">
        <v>522</v>
      </c>
      <c r="C38" s="80" t="s">
        <v>523</v>
      </c>
      <c r="D38" s="7" t="s">
        <v>524</v>
      </c>
      <c r="E38" s="81">
        <f>Spalis!E7</f>
        <v>115773.43</v>
      </c>
      <c r="F38" s="81">
        <f>Spalis!F7</f>
        <v>26653</v>
      </c>
      <c r="G38" s="82">
        <v>17</v>
      </c>
      <c r="H38" s="83">
        <v>43028</v>
      </c>
      <c r="I38" s="87" t="s">
        <v>11</v>
      </c>
      <c r="J38" s="85"/>
      <c r="K38" s="85"/>
      <c r="L38" s="86"/>
      <c r="M38" s="85"/>
      <c r="O38" s="85"/>
      <c r="P38" s="86"/>
    </row>
    <row r="39" spans="1:19" s="73" customFormat="1" ht="26.1" customHeight="1" x14ac:dyDescent="0.2">
      <c r="A39" s="38">
        <v>36</v>
      </c>
      <c r="B39" s="7" t="s">
        <v>169</v>
      </c>
      <c r="C39" s="7" t="s">
        <v>170</v>
      </c>
      <c r="D39" s="7" t="s">
        <v>8</v>
      </c>
      <c r="E39" s="8">
        <f>Vasaris!E12+Kovas!E12+Balandis!E36</f>
        <v>113903.12</v>
      </c>
      <c r="F39" s="8">
        <f>Vasaris!F12+Kovas!F12+Balandis!F36</f>
        <v>23039</v>
      </c>
      <c r="G39" s="9">
        <v>13</v>
      </c>
      <c r="H39" s="10">
        <v>42790</v>
      </c>
      <c r="I39" s="14" t="s">
        <v>35</v>
      </c>
      <c r="J39" s="16"/>
      <c r="K39" s="16"/>
      <c r="L39" s="17"/>
      <c r="M39" s="16"/>
      <c r="N39" s="5"/>
      <c r="O39" s="16"/>
      <c r="P39" s="17"/>
      <c r="Q39" s="5"/>
      <c r="R39" s="5"/>
      <c r="S39" s="5"/>
    </row>
    <row r="40" spans="1:19" s="73" customFormat="1" ht="26.1" customHeight="1" x14ac:dyDescent="0.2">
      <c r="A40" s="38">
        <v>37</v>
      </c>
      <c r="B40" s="7" t="s">
        <v>421</v>
      </c>
      <c r="C40" s="7" t="s">
        <v>422</v>
      </c>
      <c r="D40" s="7" t="s">
        <v>8</v>
      </c>
      <c r="E40" s="8">
        <f>Liepa!E14+Rugpjūtis!E9+Rugsėjis!E44</f>
        <v>112752</v>
      </c>
      <c r="F40" s="8">
        <f>Liepa!F14+Rugpjūtis!F9+Rugsėjis!F44</f>
        <v>19485</v>
      </c>
      <c r="G40" s="9">
        <v>12</v>
      </c>
      <c r="H40" s="13">
        <v>42944</v>
      </c>
      <c r="I40" s="14" t="s">
        <v>11</v>
      </c>
      <c r="J40" s="16"/>
      <c r="K40" s="16"/>
      <c r="L40" s="17"/>
      <c r="M40" s="16"/>
      <c r="N40" s="5"/>
      <c r="O40" s="16"/>
      <c r="P40" s="17"/>
      <c r="Q40" s="5"/>
      <c r="R40" s="5"/>
      <c r="S40" s="5"/>
    </row>
    <row r="41" spans="1:19" s="5" customFormat="1" ht="26.1" customHeight="1" x14ac:dyDescent="0.2">
      <c r="A41" s="38">
        <v>38</v>
      </c>
      <c r="B41" s="7" t="s">
        <v>89</v>
      </c>
      <c r="C41" s="7" t="s">
        <v>90</v>
      </c>
      <c r="D41" s="7" t="s">
        <v>8</v>
      </c>
      <c r="E41" s="8">
        <f>'Sausis '!E15+Vasaris!E15+Kovas!E28+Balandis!E37+Liepa!E56+Rugpjūtis!E68+Rugsėjis!E56</f>
        <v>112648.97</v>
      </c>
      <c r="F41" s="8">
        <f>'Sausis '!F15+Vasaris!F15+Kovas!F28+Balandis!F37+Liepa!F56+Rugpjūtis!F68+Rugsėjis!F56</f>
        <v>21939</v>
      </c>
      <c r="G41" s="9">
        <v>10</v>
      </c>
      <c r="H41" s="10">
        <v>42713</v>
      </c>
      <c r="I41" s="14" t="s">
        <v>11</v>
      </c>
      <c r="J41" s="16"/>
      <c r="K41" s="16"/>
      <c r="L41" s="42"/>
      <c r="M41" s="16"/>
      <c r="O41" s="16"/>
      <c r="P41" s="17"/>
    </row>
    <row r="42" spans="1:19" s="5" customFormat="1" ht="26.1" customHeight="1" x14ac:dyDescent="0.2">
      <c r="A42" s="38">
        <v>39</v>
      </c>
      <c r="B42" s="80" t="s">
        <v>525</v>
      </c>
      <c r="C42" s="80" t="s">
        <v>526</v>
      </c>
      <c r="D42" s="7" t="s">
        <v>8</v>
      </c>
      <c r="E42" s="81">
        <f>Spalis!E8</f>
        <v>112125.9</v>
      </c>
      <c r="F42" s="81">
        <f>Spalis!F8</f>
        <v>18012</v>
      </c>
      <c r="G42" s="82">
        <v>15</v>
      </c>
      <c r="H42" s="83">
        <v>43028</v>
      </c>
      <c r="I42" s="84" t="s">
        <v>31</v>
      </c>
      <c r="J42" s="85"/>
      <c r="K42" s="85"/>
      <c r="L42" s="86"/>
      <c r="M42" s="85"/>
      <c r="N42" s="73"/>
      <c r="O42" s="85"/>
      <c r="P42" s="86"/>
      <c r="Q42" s="73"/>
      <c r="R42" s="73"/>
      <c r="S42" s="73"/>
    </row>
    <row r="43" spans="1:19" s="5" customFormat="1" ht="26.1" customHeight="1" x14ac:dyDescent="0.2">
      <c r="A43" s="38">
        <v>40</v>
      </c>
      <c r="B43" s="7" t="s">
        <v>440</v>
      </c>
      <c r="C43" s="7" t="s">
        <v>441</v>
      </c>
      <c r="D43" s="7" t="s">
        <v>8</v>
      </c>
      <c r="E43" s="8">
        <f>Rugpjūtis!E15+Rugsėjis!E9+Spalis!E28</f>
        <v>107498.54000000001</v>
      </c>
      <c r="F43" s="8">
        <f>Rugpjūtis!F15+Rugsėjis!F9+Spalis!F28</f>
        <v>25024</v>
      </c>
      <c r="G43" s="9">
        <v>28</v>
      </c>
      <c r="H43" s="13">
        <v>42972</v>
      </c>
      <c r="I43" s="14" t="s">
        <v>16</v>
      </c>
      <c r="J43" s="16"/>
      <c r="K43" s="16"/>
      <c r="L43" s="17"/>
      <c r="M43" s="16"/>
      <c r="O43" s="16"/>
      <c r="P43" s="17"/>
    </row>
    <row r="44" spans="1:19" s="5" customFormat="1" ht="26.1" customHeight="1" x14ac:dyDescent="0.2">
      <c r="A44" s="38">
        <v>41</v>
      </c>
      <c r="B44" s="7" t="s">
        <v>272</v>
      </c>
      <c r="C44" s="7" t="s">
        <v>273</v>
      </c>
      <c r="D44" s="7" t="s">
        <v>8</v>
      </c>
      <c r="E44" s="8">
        <f>Gegužė!E30+Birželis!E8+Liepa!E21</f>
        <v>106829.34000000001</v>
      </c>
      <c r="F44" s="8">
        <f>Gegužė!F30+Birželis!F8+Liepa!F21</f>
        <v>20713</v>
      </c>
      <c r="G44" s="9">
        <v>6</v>
      </c>
      <c r="H44" s="10">
        <v>42888</v>
      </c>
      <c r="I44" s="11" t="s">
        <v>31</v>
      </c>
      <c r="J44" s="16"/>
      <c r="K44" s="16"/>
      <c r="L44" s="17"/>
      <c r="M44" s="16"/>
      <c r="O44" s="16"/>
      <c r="P44" s="17"/>
    </row>
    <row r="45" spans="1:19" s="5" customFormat="1" ht="26.1" customHeight="1" x14ac:dyDescent="0.2">
      <c r="A45" s="38">
        <v>42</v>
      </c>
      <c r="B45" s="7" t="s">
        <v>287</v>
      </c>
      <c r="C45" s="7" t="s">
        <v>288</v>
      </c>
      <c r="D45" s="7" t="s">
        <v>8</v>
      </c>
      <c r="E45" s="8">
        <f>Gegužė!E6+Birželis!E14+Liepa!E38</f>
        <v>105888.08999999998</v>
      </c>
      <c r="F45" s="8">
        <f>Gegužė!F6+Birželis!F14+Liepa!F38</f>
        <v>20000</v>
      </c>
      <c r="G45" s="9">
        <v>15</v>
      </c>
      <c r="H45" s="13">
        <v>42867</v>
      </c>
      <c r="I45" s="14" t="s">
        <v>13</v>
      </c>
      <c r="J45" s="16"/>
      <c r="K45" s="16"/>
      <c r="L45" s="17"/>
      <c r="M45" s="16"/>
      <c r="O45" s="16"/>
      <c r="P45" s="17"/>
    </row>
    <row r="46" spans="1:19" s="5" customFormat="1" ht="26.1" customHeight="1" x14ac:dyDescent="0.2">
      <c r="A46" s="38">
        <v>43</v>
      </c>
      <c r="B46" s="7" t="s">
        <v>188</v>
      </c>
      <c r="C46" s="7" t="s">
        <v>189</v>
      </c>
      <c r="D46" s="7" t="s">
        <v>8</v>
      </c>
      <c r="E46" s="8">
        <f>Kovas!E11+Balandis!E10+Gegužė!E29</f>
        <v>102864.63</v>
      </c>
      <c r="F46" s="8">
        <f>Kovas!F11+Balandis!F10+Gegužė!F29</f>
        <v>19692</v>
      </c>
      <c r="G46" s="9">
        <v>14</v>
      </c>
      <c r="H46" s="13">
        <v>42818</v>
      </c>
      <c r="I46" s="14" t="s">
        <v>32</v>
      </c>
      <c r="J46" s="16"/>
      <c r="K46" s="16"/>
      <c r="L46" s="17"/>
      <c r="M46" s="16"/>
      <c r="O46" s="16"/>
      <c r="P46" s="17"/>
    </row>
    <row r="47" spans="1:19" s="5" customFormat="1" ht="26.1" customHeight="1" x14ac:dyDescent="0.2">
      <c r="A47" s="38">
        <v>44</v>
      </c>
      <c r="B47" s="7" t="s">
        <v>167</v>
      </c>
      <c r="C47" s="7" t="s">
        <v>168</v>
      </c>
      <c r="D47" s="7" t="s">
        <v>8</v>
      </c>
      <c r="E47" s="8">
        <f>Vasaris!E9+Kovas!E22</f>
        <v>102664.46999999999</v>
      </c>
      <c r="F47" s="8">
        <f>Vasaris!F9+Kovas!F22</f>
        <v>18338</v>
      </c>
      <c r="G47" s="9">
        <v>13</v>
      </c>
      <c r="H47" s="10">
        <v>42783</v>
      </c>
      <c r="I47" s="11" t="s">
        <v>36</v>
      </c>
      <c r="J47" s="16"/>
      <c r="K47" s="16"/>
      <c r="L47" s="42"/>
      <c r="M47" s="16"/>
      <c r="O47" s="16"/>
      <c r="P47" s="17"/>
    </row>
    <row r="48" spans="1:19" s="5" customFormat="1" ht="26.1" customHeight="1" x14ac:dyDescent="0.2">
      <c r="A48" s="38">
        <v>45</v>
      </c>
      <c r="B48" s="7" t="s">
        <v>208</v>
      </c>
      <c r="C48" s="7" t="s">
        <v>209</v>
      </c>
      <c r="D48" s="7" t="s">
        <v>210</v>
      </c>
      <c r="E48" s="8">
        <f>Kovas!E10+Balandis!E20+Gegužė!E31+Birželis!E42+Liepa!E28+Rugpjūtis!E63</f>
        <v>99302.470000000016</v>
      </c>
      <c r="F48" s="8">
        <f>Kovas!F10+Balandis!F20+Gegužė!F31+Birželis!F42+Liepa!F28+Rugpjūtis!F63</f>
        <v>20208</v>
      </c>
      <c r="G48" s="9">
        <v>17</v>
      </c>
      <c r="H48" s="10">
        <v>42797</v>
      </c>
      <c r="I48" s="14" t="s">
        <v>16</v>
      </c>
      <c r="J48" s="16"/>
      <c r="K48" s="16"/>
      <c r="L48" s="17"/>
      <c r="M48" s="16"/>
      <c r="O48" s="16"/>
      <c r="P48" s="17"/>
    </row>
    <row r="49" spans="1:19" s="5" customFormat="1" ht="26.1" customHeight="1" x14ac:dyDescent="0.2">
      <c r="A49" s="38">
        <v>46</v>
      </c>
      <c r="B49" s="7" t="s">
        <v>464</v>
      </c>
      <c r="C49" s="7" t="s">
        <v>465</v>
      </c>
      <c r="D49" s="7" t="s">
        <v>8</v>
      </c>
      <c r="E49" s="8">
        <f>Rugpjūtis!E13+Rugsėjis!E10+Spalis!E40</f>
        <v>98264.569999999992</v>
      </c>
      <c r="F49" s="8">
        <f>Rugpjūtis!F13+Rugsėjis!F10+Spalis!F40</f>
        <v>18628</v>
      </c>
      <c r="G49" s="9">
        <v>12</v>
      </c>
      <c r="H49" s="10">
        <v>42972</v>
      </c>
      <c r="I49" s="11" t="s">
        <v>36</v>
      </c>
      <c r="J49" s="16"/>
      <c r="K49" s="16"/>
      <c r="L49" s="17"/>
      <c r="M49" s="16"/>
      <c r="O49" s="16"/>
      <c r="P49" s="17"/>
    </row>
    <row r="50" spans="1:19" s="5" customFormat="1" ht="26.1" customHeight="1" x14ac:dyDescent="0.2">
      <c r="A50" s="38">
        <v>47</v>
      </c>
      <c r="B50" s="7" t="s">
        <v>419</v>
      </c>
      <c r="C50" s="7" t="s">
        <v>420</v>
      </c>
      <c r="D50" s="7" t="s">
        <v>8</v>
      </c>
      <c r="E50" s="8">
        <f>Liepa!E9+Rugpjūtis!E29</f>
        <v>97884.709999999992</v>
      </c>
      <c r="F50" s="8">
        <f>Liepa!F9+Rugpjūtis!F29</f>
        <v>18431</v>
      </c>
      <c r="G50" s="9">
        <v>12</v>
      </c>
      <c r="H50" s="13">
        <v>42923</v>
      </c>
      <c r="I50" s="11" t="s">
        <v>32</v>
      </c>
      <c r="J50" s="16"/>
      <c r="K50" s="16"/>
      <c r="L50" s="17"/>
      <c r="M50" s="16"/>
      <c r="O50" s="16"/>
      <c r="P50" s="17"/>
    </row>
    <row r="51" spans="1:19" s="5" customFormat="1" ht="26.1" customHeight="1" x14ac:dyDescent="0.2">
      <c r="A51" s="38">
        <v>48</v>
      </c>
      <c r="B51" s="7" t="s">
        <v>91</v>
      </c>
      <c r="C51" s="7" t="s">
        <v>92</v>
      </c>
      <c r="D51" s="7" t="s">
        <v>14</v>
      </c>
      <c r="E51" s="8">
        <f>'Sausis '!E11+Vasaris!E25+Kovas!E36</f>
        <v>97501.219999999987</v>
      </c>
      <c r="F51" s="8">
        <f>'Sausis '!F11+Vasaris!F25+Kovas!F36</f>
        <v>23217</v>
      </c>
      <c r="G51" s="9">
        <v>10</v>
      </c>
      <c r="H51" s="10">
        <v>42734</v>
      </c>
      <c r="I51" s="14" t="s">
        <v>11</v>
      </c>
      <c r="J51" s="16"/>
      <c r="K51" s="16"/>
      <c r="L51" s="17"/>
      <c r="M51" s="16"/>
      <c r="O51" s="16"/>
      <c r="P51" s="17"/>
    </row>
    <row r="52" spans="1:19" s="5" customFormat="1" ht="26.1" customHeight="1" x14ac:dyDescent="0.2">
      <c r="A52" s="38">
        <v>49</v>
      </c>
      <c r="B52" s="80" t="s">
        <v>527</v>
      </c>
      <c r="C52" s="80" t="s">
        <v>528</v>
      </c>
      <c r="D52" s="7" t="s">
        <v>8</v>
      </c>
      <c r="E52" s="81">
        <f>Spalis!E9</f>
        <v>96779.6</v>
      </c>
      <c r="F52" s="81">
        <f>Spalis!F9</f>
        <v>23304</v>
      </c>
      <c r="G52" s="82">
        <v>15</v>
      </c>
      <c r="H52" s="83">
        <v>43014</v>
      </c>
      <c r="I52" s="87" t="s">
        <v>11</v>
      </c>
      <c r="J52" s="85"/>
      <c r="K52" s="85"/>
      <c r="L52" s="86"/>
      <c r="M52" s="85"/>
      <c r="N52" s="73"/>
      <c r="O52" s="85"/>
      <c r="P52" s="86"/>
      <c r="Q52" s="73"/>
      <c r="R52" s="73"/>
      <c r="S52" s="73"/>
    </row>
    <row r="53" spans="1:19" s="5" customFormat="1" ht="26.1" customHeight="1" x14ac:dyDescent="0.2">
      <c r="A53" s="38">
        <v>50</v>
      </c>
      <c r="B53" s="7" t="s">
        <v>120</v>
      </c>
      <c r="C53" s="7" t="s">
        <v>121</v>
      </c>
      <c r="D53" s="7" t="s">
        <v>8</v>
      </c>
      <c r="E53" s="8">
        <f>'Sausis '!E10+Vasaris!E30</f>
        <v>95297.48</v>
      </c>
      <c r="F53" s="8">
        <f>'Sausis '!F10+Vasaris!F30</f>
        <v>19387</v>
      </c>
      <c r="G53" s="9">
        <v>13</v>
      </c>
      <c r="H53" s="10">
        <v>42748</v>
      </c>
      <c r="I53" s="14" t="s">
        <v>13</v>
      </c>
      <c r="J53" s="16"/>
      <c r="K53" s="16"/>
      <c r="L53" s="17"/>
      <c r="M53" s="16"/>
      <c r="O53" s="16"/>
      <c r="P53" s="17"/>
    </row>
    <row r="54" spans="1:19" s="5" customFormat="1" ht="26.1" customHeight="1" x14ac:dyDescent="0.2">
      <c r="A54" s="38">
        <v>51</v>
      </c>
      <c r="B54" s="7" t="s">
        <v>213</v>
      </c>
      <c r="C54" s="7" t="s">
        <v>214</v>
      </c>
      <c r="D54" s="7" t="s">
        <v>215</v>
      </c>
      <c r="E54" s="8">
        <f>Kovas!E8+Balandis!E28</f>
        <v>91683</v>
      </c>
      <c r="F54" s="8">
        <f>Kovas!F8+Balandis!F28</f>
        <v>21617</v>
      </c>
      <c r="G54" s="9">
        <v>16</v>
      </c>
      <c r="H54" s="10">
        <v>42804</v>
      </c>
      <c r="I54" s="14" t="s">
        <v>15</v>
      </c>
      <c r="J54" s="16"/>
      <c r="K54" s="16"/>
      <c r="L54" s="17"/>
      <c r="M54" s="16"/>
      <c r="O54" s="16"/>
      <c r="P54" s="17"/>
    </row>
    <row r="55" spans="1:19" s="5" customFormat="1" ht="26.1" customHeight="1" x14ac:dyDescent="0.2">
      <c r="A55" s="38">
        <v>52</v>
      </c>
      <c r="B55" s="7" t="s">
        <v>264</v>
      </c>
      <c r="C55" s="7" t="s">
        <v>265</v>
      </c>
      <c r="D55" s="7" t="s">
        <v>8</v>
      </c>
      <c r="E55" s="8">
        <f>69689.94+Birželis!E17+Liepa!E26</f>
        <v>89740.1</v>
      </c>
      <c r="F55" s="8">
        <f>12723+Birželis!F17+Liepa!F26</f>
        <v>16265</v>
      </c>
      <c r="G55" s="9">
        <v>17</v>
      </c>
      <c r="H55" s="10">
        <v>42867</v>
      </c>
      <c r="I55" s="11" t="s">
        <v>31</v>
      </c>
      <c r="J55" s="16"/>
      <c r="K55" s="16"/>
      <c r="L55" s="17"/>
      <c r="M55" s="16"/>
      <c r="O55" s="16"/>
      <c r="P55" s="17"/>
    </row>
    <row r="56" spans="1:19" s="5" customFormat="1" ht="26.1" customHeight="1" x14ac:dyDescent="0.2">
      <c r="A56" s="38">
        <v>53</v>
      </c>
      <c r="B56" s="7" t="s">
        <v>296</v>
      </c>
      <c r="C56" s="7" t="s">
        <v>295</v>
      </c>
      <c r="D56" s="7" t="s">
        <v>8</v>
      </c>
      <c r="E56" s="8">
        <f>Gegužė!E11+Birželis!E12+Liepa!E25</f>
        <v>89239.97</v>
      </c>
      <c r="F56" s="8">
        <f>Gegužė!F11+Birželis!F12+Liepa!F25</f>
        <v>22212</v>
      </c>
      <c r="G56" s="9">
        <v>18</v>
      </c>
      <c r="H56" s="10">
        <v>42867</v>
      </c>
      <c r="I56" s="11" t="s">
        <v>257</v>
      </c>
      <c r="J56" s="16"/>
      <c r="K56" s="16"/>
      <c r="L56" s="17"/>
      <c r="M56" s="16"/>
      <c r="O56" s="16"/>
      <c r="P56" s="17"/>
    </row>
    <row r="57" spans="1:19" s="5" customFormat="1" ht="26.1" customHeight="1" x14ac:dyDescent="0.2">
      <c r="A57" s="38">
        <v>54</v>
      </c>
      <c r="B57" s="7" t="s">
        <v>143</v>
      </c>
      <c r="C57" s="7" t="s">
        <v>144</v>
      </c>
      <c r="D57" s="7" t="s">
        <v>8</v>
      </c>
      <c r="E57" s="8">
        <f>Vasaris!E10+Kovas!E27</f>
        <v>88235.520000000004</v>
      </c>
      <c r="F57" s="8">
        <f>Vasaris!F10+Kovas!F27</f>
        <v>16414</v>
      </c>
      <c r="G57" s="9">
        <v>12</v>
      </c>
      <c r="H57" s="10">
        <v>42776</v>
      </c>
      <c r="I57" s="11" t="s">
        <v>11</v>
      </c>
      <c r="J57" s="16"/>
      <c r="K57" s="16"/>
      <c r="L57" s="17"/>
      <c r="M57" s="16"/>
      <c r="O57" s="16"/>
      <c r="P57" s="17"/>
    </row>
    <row r="58" spans="1:19" s="5" customFormat="1" ht="26.1" customHeight="1" x14ac:dyDescent="0.2">
      <c r="A58" s="38">
        <v>55</v>
      </c>
      <c r="B58" s="7" t="s">
        <v>439</v>
      </c>
      <c r="C58" s="7" t="s">
        <v>438</v>
      </c>
      <c r="D58" s="7" t="s">
        <v>8</v>
      </c>
      <c r="E58" s="8">
        <f>Rugpjūtis!E10+Rugsėjis!E24+Spalis!E48</f>
        <v>87781.62</v>
      </c>
      <c r="F58" s="8">
        <f>Rugpjūtis!F10+Rugsėjis!F24+Spalis!F48</f>
        <v>17224</v>
      </c>
      <c r="G58" s="9">
        <v>14</v>
      </c>
      <c r="H58" s="13">
        <v>42965</v>
      </c>
      <c r="I58" s="14" t="s">
        <v>16</v>
      </c>
      <c r="J58" s="16"/>
      <c r="K58" s="16"/>
      <c r="L58" s="17"/>
      <c r="M58" s="16"/>
      <c r="O58" s="16"/>
      <c r="P58" s="17"/>
    </row>
    <row r="59" spans="1:19" s="5" customFormat="1" ht="26.1" customHeight="1" x14ac:dyDescent="0.2">
      <c r="A59" s="38">
        <v>56</v>
      </c>
      <c r="B59" s="7" t="s">
        <v>266</v>
      </c>
      <c r="C59" s="7" t="s">
        <v>267</v>
      </c>
      <c r="D59" s="7" t="s">
        <v>8</v>
      </c>
      <c r="E59" s="8">
        <f>Gegužė!E12+Birželis!E11+Liepa!E24</f>
        <v>81216.34</v>
      </c>
      <c r="F59" s="8">
        <f>Gegužė!F12+Birželis!F11+Liepa!F24</f>
        <v>16289</v>
      </c>
      <c r="G59" s="9">
        <v>14</v>
      </c>
      <c r="H59" s="10">
        <v>42874</v>
      </c>
      <c r="I59" s="11" t="s">
        <v>31</v>
      </c>
      <c r="J59" s="16"/>
      <c r="K59" s="16"/>
      <c r="L59" s="17"/>
      <c r="M59" s="16"/>
      <c r="O59" s="16"/>
      <c r="P59" s="17"/>
    </row>
    <row r="60" spans="1:19" s="5" customFormat="1" ht="26.1" customHeight="1" x14ac:dyDescent="0.2">
      <c r="A60" s="38">
        <v>57</v>
      </c>
      <c r="B60" s="7" t="s">
        <v>240</v>
      </c>
      <c r="C60" s="7" t="s">
        <v>241</v>
      </c>
      <c r="D60" s="7" t="s">
        <v>8</v>
      </c>
      <c r="E60" s="8">
        <f>Balandis!E7+Gegužė!E28</f>
        <v>80086.8</v>
      </c>
      <c r="F60" s="8">
        <f>Balandis!F7+Gegužė!F28</f>
        <v>15403</v>
      </c>
      <c r="G60" s="9">
        <v>15</v>
      </c>
      <c r="H60" s="13">
        <v>42832</v>
      </c>
      <c r="I60" s="14" t="s">
        <v>11</v>
      </c>
      <c r="J60" s="16"/>
      <c r="K60" s="16"/>
      <c r="L60" s="17"/>
      <c r="M60" s="16"/>
      <c r="O60" s="16"/>
      <c r="P60" s="17"/>
    </row>
    <row r="61" spans="1:19" s="5" customFormat="1" ht="26.1" customHeight="1" x14ac:dyDescent="0.2">
      <c r="A61" s="38">
        <v>58</v>
      </c>
      <c r="B61" s="7" t="s">
        <v>110</v>
      </c>
      <c r="C61" s="7" t="s">
        <v>111</v>
      </c>
      <c r="D61" s="7" t="s">
        <v>8</v>
      </c>
      <c r="E61" s="8">
        <f>'Sausis '!E12+Vasaris!E34</f>
        <v>76814.19</v>
      </c>
      <c r="F61" s="8">
        <f>'Sausis '!F12+Vasaris!F34</f>
        <v>15011</v>
      </c>
      <c r="G61" s="9">
        <v>12</v>
      </c>
      <c r="H61" s="10">
        <v>42741</v>
      </c>
      <c r="I61" s="14" t="s">
        <v>31</v>
      </c>
      <c r="J61" s="16"/>
      <c r="K61" s="16"/>
      <c r="L61" s="17"/>
      <c r="M61" s="16"/>
      <c r="O61" s="16"/>
      <c r="P61" s="17"/>
    </row>
    <row r="62" spans="1:19" s="5" customFormat="1" ht="26.1" customHeight="1" x14ac:dyDescent="0.2">
      <c r="A62" s="38">
        <v>59</v>
      </c>
      <c r="B62" s="7" t="s">
        <v>347</v>
      </c>
      <c r="C62" s="7" t="s">
        <v>348</v>
      </c>
      <c r="D62" s="7" t="s">
        <v>14</v>
      </c>
      <c r="E62" s="8">
        <f>Birželis!E9+Liepa!E18+Rugpjūtis!E38</f>
        <v>76176</v>
      </c>
      <c r="F62" s="8">
        <f>Birželis!F9+Liepa!F18+Rugpjūtis!F38</f>
        <v>19319</v>
      </c>
      <c r="G62" s="9">
        <v>13</v>
      </c>
      <c r="H62" s="10">
        <v>42881</v>
      </c>
      <c r="I62" s="14" t="s">
        <v>349</v>
      </c>
      <c r="J62" s="16"/>
      <c r="K62" s="16"/>
      <c r="L62" s="17"/>
      <c r="M62" s="16"/>
      <c r="O62" s="16"/>
      <c r="P62" s="17"/>
    </row>
    <row r="63" spans="1:19" s="5" customFormat="1" ht="26.1" customHeight="1" x14ac:dyDescent="0.2">
      <c r="A63" s="38">
        <v>60</v>
      </c>
      <c r="B63" s="7" t="s">
        <v>409</v>
      </c>
      <c r="C63" s="7" t="s">
        <v>410</v>
      </c>
      <c r="D63" s="7" t="s">
        <v>8</v>
      </c>
      <c r="E63" s="8">
        <f>Liepa!E11+Rugpjūtis!E24</f>
        <v>74754.740000000005</v>
      </c>
      <c r="F63" s="8">
        <f>Liepa!F11+Rugpjūtis!F24</f>
        <v>14096</v>
      </c>
      <c r="G63" s="9">
        <v>15</v>
      </c>
      <c r="H63" s="10">
        <v>42930</v>
      </c>
      <c r="I63" s="14" t="s">
        <v>13</v>
      </c>
      <c r="J63" s="16"/>
      <c r="K63" s="16"/>
      <c r="L63" s="17"/>
      <c r="M63" s="16"/>
      <c r="O63" s="16"/>
      <c r="P63" s="17"/>
    </row>
    <row r="64" spans="1:19" s="5" customFormat="1" ht="26.1" customHeight="1" x14ac:dyDescent="0.2">
      <c r="A64" s="38">
        <v>61</v>
      </c>
      <c r="B64" s="7" t="s">
        <v>77</v>
      </c>
      <c r="C64" s="7" t="s">
        <v>78</v>
      </c>
      <c r="D64" s="7" t="s">
        <v>8</v>
      </c>
      <c r="E64" s="8">
        <f>'Sausis '!E13+Vasaris!E45</f>
        <v>73305.52</v>
      </c>
      <c r="F64" s="8">
        <f>'Sausis '!F13+Vasaris!F45</f>
        <v>13158</v>
      </c>
      <c r="G64" s="9">
        <v>18</v>
      </c>
      <c r="H64" s="10">
        <v>42727</v>
      </c>
      <c r="I64" s="14" t="s">
        <v>13</v>
      </c>
      <c r="J64" s="16"/>
      <c r="K64" s="16"/>
      <c r="L64" s="17"/>
      <c r="M64" s="16"/>
      <c r="O64" s="16"/>
      <c r="P64" s="17"/>
    </row>
    <row r="65" spans="1:19" s="5" customFormat="1" ht="26.1" customHeight="1" x14ac:dyDescent="0.2">
      <c r="A65" s="38">
        <v>62</v>
      </c>
      <c r="B65" s="80" t="s">
        <v>475</v>
      </c>
      <c r="C65" s="80" t="s">
        <v>476</v>
      </c>
      <c r="D65" s="80" t="s">
        <v>8</v>
      </c>
      <c r="E65" s="81">
        <f>Rugsėjis!E11+Spalis!E21</f>
        <v>71977.78</v>
      </c>
      <c r="F65" s="81">
        <f>Rugsėjis!F11+Spalis!F21</f>
        <v>13638</v>
      </c>
      <c r="G65" s="82">
        <v>15</v>
      </c>
      <c r="H65" s="83">
        <v>43000</v>
      </c>
      <c r="I65" s="87" t="s">
        <v>13</v>
      </c>
      <c r="J65" s="85"/>
      <c r="K65" s="85"/>
      <c r="L65" s="86"/>
      <c r="M65" s="85"/>
      <c r="N65" s="73"/>
      <c r="O65" s="85"/>
      <c r="P65" s="86"/>
      <c r="Q65" s="73"/>
      <c r="R65" s="73"/>
      <c r="S65" s="73"/>
    </row>
    <row r="66" spans="1:19" s="5" customFormat="1" ht="26.1" customHeight="1" x14ac:dyDescent="0.2">
      <c r="A66" s="38">
        <v>63</v>
      </c>
      <c r="B66" s="7" t="s">
        <v>103</v>
      </c>
      <c r="C66" s="7" t="s">
        <v>104</v>
      </c>
      <c r="D66" s="7" t="s">
        <v>8</v>
      </c>
      <c r="E66" s="8">
        <f>'Sausis '!E16+Vasaris!E20+Kovas!E42</f>
        <v>70958.349999999991</v>
      </c>
      <c r="F66" s="8">
        <f>'Sausis '!F16+Vasaris!F20+Kovas!F42</f>
        <v>14196</v>
      </c>
      <c r="G66" s="9">
        <v>11</v>
      </c>
      <c r="H66" s="10">
        <v>42755</v>
      </c>
      <c r="I66" s="11" t="s">
        <v>36</v>
      </c>
      <c r="J66" s="16"/>
      <c r="K66" s="16"/>
      <c r="L66" s="17"/>
      <c r="M66" s="16"/>
      <c r="O66" s="16"/>
      <c r="P66" s="17"/>
    </row>
    <row r="67" spans="1:19" s="5" customFormat="1" ht="26.1" customHeight="1" x14ac:dyDescent="0.2">
      <c r="A67" s="38">
        <v>64</v>
      </c>
      <c r="B67" s="7" t="s">
        <v>228</v>
      </c>
      <c r="C67" s="7" t="s">
        <v>229</v>
      </c>
      <c r="D67" s="7" t="s">
        <v>8</v>
      </c>
      <c r="E67" s="8">
        <f>Balandis!E8+Gegužė!E20</f>
        <v>70721.440000000002</v>
      </c>
      <c r="F67" s="8">
        <f>Balandis!F8+Gegužė!F20</f>
        <v>13670</v>
      </c>
      <c r="G67" s="9">
        <v>10</v>
      </c>
      <c r="H67" s="10">
        <v>42832</v>
      </c>
      <c r="I67" s="11" t="s">
        <v>36</v>
      </c>
      <c r="J67" s="16"/>
      <c r="K67" s="16"/>
      <c r="L67" s="17"/>
      <c r="M67" s="16"/>
      <c r="O67" s="16"/>
      <c r="P67" s="17"/>
    </row>
    <row r="68" spans="1:19" s="5" customFormat="1" ht="26.1" customHeight="1" x14ac:dyDescent="0.2">
      <c r="A68" s="38">
        <v>65</v>
      </c>
      <c r="B68" s="7" t="s">
        <v>515</v>
      </c>
      <c r="C68" s="7" t="s">
        <v>457</v>
      </c>
      <c r="D68" s="7" t="s">
        <v>14</v>
      </c>
      <c r="E68" s="8">
        <f>Rugpjūtis!E11+Rugsėjis!E20</f>
        <v>70071.97</v>
      </c>
      <c r="F68" s="8">
        <f>Rugpjūtis!F11+Rugsėjis!F20</f>
        <v>12860</v>
      </c>
      <c r="G68" s="9">
        <v>10</v>
      </c>
      <c r="H68" s="13">
        <v>42965</v>
      </c>
      <c r="I68" s="14" t="s">
        <v>11</v>
      </c>
      <c r="J68" s="16"/>
      <c r="K68" s="16"/>
      <c r="L68" s="17"/>
      <c r="M68" s="16"/>
      <c r="O68" s="16"/>
      <c r="P68" s="17"/>
    </row>
    <row r="69" spans="1:19" s="5" customFormat="1" ht="26.1" customHeight="1" x14ac:dyDescent="0.2">
      <c r="A69" s="38">
        <v>66</v>
      </c>
      <c r="B69" s="7" t="s">
        <v>145</v>
      </c>
      <c r="C69" s="7" t="s">
        <v>146</v>
      </c>
      <c r="D69" s="7" t="s">
        <v>8</v>
      </c>
      <c r="E69" s="8">
        <f>Vasaris!E11+Kovas!E30</f>
        <v>64846.22</v>
      </c>
      <c r="F69" s="8">
        <f>Vasaris!F11+Kovas!F30</f>
        <v>12545</v>
      </c>
      <c r="G69" s="9">
        <v>10</v>
      </c>
      <c r="H69" s="10">
        <v>42769</v>
      </c>
      <c r="I69" s="11" t="s">
        <v>11</v>
      </c>
      <c r="J69" s="16"/>
      <c r="K69" s="16"/>
      <c r="L69" s="17"/>
      <c r="M69" s="16"/>
      <c r="O69" s="16"/>
      <c r="P69" s="17"/>
    </row>
    <row r="70" spans="1:19" s="5" customFormat="1" ht="26.1" customHeight="1" x14ac:dyDescent="0.2">
      <c r="A70" s="38">
        <v>67</v>
      </c>
      <c r="B70" s="7" t="s">
        <v>97</v>
      </c>
      <c r="C70" s="7" t="s">
        <v>98</v>
      </c>
      <c r="D70" s="7" t="s">
        <v>14</v>
      </c>
      <c r="E70" s="37">
        <f>'Sausis '!E14</f>
        <v>64600</v>
      </c>
      <c r="F70" s="37">
        <f>'Sausis '!F14</f>
        <v>17668</v>
      </c>
      <c r="G70" s="9">
        <v>8</v>
      </c>
      <c r="H70" s="10">
        <v>42734</v>
      </c>
      <c r="I70" s="11" t="s">
        <v>15</v>
      </c>
      <c r="J70" s="16"/>
      <c r="K70" s="16"/>
      <c r="L70" s="17"/>
      <c r="M70" s="16"/>
      <c r="O70" s="16"/>
      <c r="P70" s="17"/>
    </row>
    <row r="71" spans="1:19" s="5" customFormat="1" ht="26.1" customHeight="1" x14ac:dyDescent="0.2">
      <c r="A71" s="38">
        <v>68</v>
      </c>
      <c r="B71" s="7" t="s">
        <v>444</v>
      </c>
      <c r="C71" s="7" t="s">
        <v>445</v>
      </c>
      <c r="D71" s="7" t="s">
        <v>8</v>
      </c>
      <c r="E71" s="8">
        <f>Rugpjūtis!E35+Rugsėjis!E8+Spalis!E35</f>
        <v>62302.43</v>
      </c>
      <c r="F71" s="8">
        <f>Rugpjūtis!F35+Rugsėjis!F8+Spalis!F35</f>
        <v>12743</v>
      </c>
      <c r="G71" s="9">
        <v>16</v>
      </c>
      <c r="H71" s="13">
        <v>42979</v>
      </c>
      <c r="I71" s="11" t="s">
        <v>16</v>
      </c>
      <c r="J71" s="16"/>
      <c r="K71" s="16"/>
      <c r="L71" s="42"/>
      <c r="M71" s="16"/>
      <c r="O71" s="16"/>
      <c r="P71" s="17"/>
    </row>
    <row r="72" spans="1:19" s="5" customFormat="1" ht="26.1" customHeight="1" x14ac:dyDescent="0.2">
      <c r="A72" s="38">
        <v>69</v>
      </c>
      <c r="B72" s="7" t="s">
        <v>147</v>
      </c>
      <c r="C72" s="7" t="s">
        <v>148</v>
      </c>
      <c r="D72" s="7" t="s">
        <v>8</v>
      </c>
      <c r="E72" s="8">
        <f>Vasaris!E13</f>
        <v>58863.17</v>
      </c>
      <c r="F72" s="8">
        <f>Vasaris!F13</f>
        <v>10236</v>
      </c>
      <c r="G72" s="9">
        <v>14</v>
      </c>
      <c r="H72" s="10">
        <v>42769</v>
      </c>
      <c r="I72" s="11" t="s">
        <v>32</v>
      </c>
      <c r="J72" s="16"/>
      <c r="K72" s="16"/>
      <c r="L72" s="17"/>
      <c r="M72" s="16"/>
      <c r="O72" s="16"/>
      <c r="P72" s="17"/>
    </row>
    <row r="73" spans="1:19" s="5" customFormat="1" ht="26.1" customHeight="1" x14ac:dyDescent="0.2">
      <c r="A73" s="38">
        <v>70</v>
      </c>
      <c r="B73" s="80" t="s">
        <v>529</v>
      </c>
      <c r="C73" s="80" t="s">
        <v>530</v>
      </c>
      <c r="D73" s="7" t="s">
        <v>8</v>
      </c>
      <c r="E73" s="81">
        <f>Spalis!E12</f>
        <v>57417.33</v>
      </c>
      <c r="F73" s="81">
        <f>Spalis!F12</f>
        <v>10226</v>
      </c>
      <c r="G73" s="82">
        <v>13</v>
      </c>
      <c r="H73" s="83">
        <v>43035</v>
      </c>
      <c r="I73" s="87" t="s">
        <v>11</v>
      </c>
      <c r="J73" s="85"/>
      <c r="K73" s="85"/>
      <c r="L73" s="86"/>
      <c r="M73" s="85"/>
      <c r="N73" s="73"/>
      <c r="O73" s="85"/>
      <c r="P73" s="86"/>
      <c r="Q73" s="73"/>
      <c r="R73" s="73"/>
      <c r="S73" s="73"/>
    </row>
    <row r="74" spans="1:19" s="5" customFormat="1" ht="26.1" customHeight="1" x14ac:dyDescent="0.2">
      <c r="A74" s="38">
        <v>71</v>
      </c>
      <c r="B74" s="80" t="s">
        <v>493</v>
      </c>
      <c r="C74" s="80" t="s">
        <v>494</v>
      </c>
      <c r="D74" s="80" t="s">
        <v>10</v>
      </c>
      <c r="E74" s="81">
        <f>Rugsėjis!E13+Spalis!E25</f>
        <v>55393.259999999995</v>
      </c>
      <c r="F74" s="81">
        <f>Rugsėjis!F13+Spalis!F25</f>
        <v>13156</v>
      </c>
      <c r="G74" s="82">
        <v>18</v>
      </c>
      <c r="H74" s="83">
        <v>42986</v>
      </c>
      <c r="I74" s="87" t="s">
        <v>11</v>
      </c>
      <c r="J74" s="85"/>
      <c r="K74" s="85"/>
      <c r="L74" s="86"/>
      <c r="M74" s="85"/>
      <c r="N74" s="73"/>
      <c r="O74" s="85"/>
      <c r="P74" s="86"/>
      <c r="Q74" s="73"/>
      <c r="R74" s="73"/>
      <c r="S74" s="73"/>
    </row>
    <row r="75" spans="1:19" s="5" customFormat="1" ht="26.1" customHeight="1" x14ac:dyDescent="0.2">
      <c r="A75" s="38">
        <v>72</v>
      </c>
      <c r="B75" s="7" t="s">
        <v>163</v>
      </c>
      <c r="C75" s="7" t="s">
        <v>164</v>
      </c>
      <c r="D75" s="7" t="s">
        <v>8</v>
      </c>
      <c r="E75" s="8">
        <f>Vasaris!E21+Kovas!E19+Balandis!E34+Gegužė!E42+Liepa!E29</f>
        <v>52126.11</v>
      </c>
      <c r="F75" s="8">
        <f>Vasaris!F21+Kovas!F19+Balandis!F34+Gegužė!F42+Liepa!F29</f>
        <v>10826</v>
      </c>
      <c r="G75" s="9">
        <v>13</v>
      </c>
      <c r="H75" s="10">
        <v>42790</v>
      </c>
      <c r="I75" s="11" t="s">
        <v>16</v>
      </c>
      <c r="J75" s="16"/>
      <c r="K75" s="16"/>
      <c r="L75" s="17"/>
      <c r="M75" s="16"/>
      <c r="O75" s="16"/>
      <c r="P75" s="17"/>
    </row>
    <row r="76" spans="1:19" s="5" customFormat="1" ht="26.1" customHeight="1" x14ac:dyDescent="0.2">
      <c r="A76" s="38">
        <v>73</v>
      </c>
      <c r="B76" s="7" t="s">
        <v>204</v>
      </c>
      <c r="C76" s="7" t="s">
        <v>205</v>
      </c>
      <c r="D76" s="7" t="s">
        <v>8</v>
      </c>
      <c r="E76" s="8">
        <f>Kovas!E14+Balandis!E24</f>
        <v>51140.33</v>
      </c>
      <c r="F76" s="8">
        <f>Kovas!F14+Balandis!F24</f>
        <v>10015</v>
      </c>
      <c r="G76" s="9">
        <v>13</v>
      </c>
      <c r="H76" s="10">
        <v>42811</v>
      </c>
      <c r="I76" s="14" t="s">
        <v>13</v>
      </c>
      <c r="J76" s="16"/>
      <c r="K76" s="16"/>
      <c r="L76" s="17"/>
      <c r="M76" s="16"/>
      <c r="O76" s="16"/>
      <c r="P76" s="17"/>
    </row>
    <row r="77" spans="1:19" s="5" customFormat="1" ht="26.1" customHeight="1" x14ac:dyDescent="0.2">
      <c r="A77" s="38">
        <v>74</v>
      </c>
      <c r="B77" s="7" t="s">
        <v>413</v>
      </c>
      <c r="C77" s="7" t="s">
        <v>414</v>
      </c>
      <c r="D77" s="7" t="s">
        <v>8</v>
      </c>
      <c r="E77" s="8">
        <f>Liepa!E19+Rugpjūtis!E16</f>
        <v>50042.82</v>
      </c>
      <c r="F77" s="8">
        <f>Liepa!F19+Rugpjūtis!F16</f>
        <v>9543</v>
      </c>
      <c r="G77" s="9">
        <v>12</v>
      </c>
      <c r="H77" s="10">
        <v>42944</v>
      </c>
      <c r="I77" s="14" t="s">
        <v>52</v>
      </c>
      <c r="J77" s="16"/>
      <c r="K77" s="16"/>
      <c r="L77" s="17"/>
      <c r="M77" s="16"/>
      <c r="O77" s="16"/>
      <c r="P77" s="17"/>
    </row>
    <row r="78" spans="1:19" s="5" customFormat="1" ht="26.1" customHeight="1" x14ac:dyDescent="0.2">
      <c r="A78" s="38">
        <v>75</v>
      </c>
      <c r="B78" s="23" t="s">
        <v>458</v>
      </c>
      <c r="C78" s="23" t="s">
        <v>459</v>
      </c>
      <c r="D78" s="23" t="s">
        <v>8</v>
      </c>
      <c r="E78" s="61">
        <f>Rugpjūtis!E12+Rugsėjis!E38</f>
        <v>47950.35</v>
      </c>
      <c r="F78" s="61">
        <f>Rugpjūtis!F12+Rugsėjis!F38</f>
        <v>8985</v>
      </c>
      <c r="G78" s="25">
        <v>12</v>
      </c>
      <c r="H78" s="13">
        <v>42958</v>
      </c>
      <c r="I78" s="11" t="s">
        <v>32</v>
      </c>
      <c r="J78" s="16"/>
      <c r="K78" s="16"/>
      <c r="L78" s="17"/>
      <c r="M78" s="16"/>
      <c r="O78" s="16"/>
      <c r="P78" s="17"/>
    </row>
    <row r="79" spans="1:19" s="5" customFormat="1" ht="26.1" customHeight="1" x14ac:dyDescent="0.2">
      <c r="A79" s="38">
        <v>76</v>
      </c>
      <c r="B79" s="7" t="s">
        <v>242</v>
      </c>
      <c r="C79" s="23" t="s">
        <v>243</v>
      </c>
      <c r="D79" s="23" t="s">
        <v>8</v>
      </c>
      <c r="E79" s="8">
        <f>Balandis!E11+Gegužė!E27</f>
        <v>47936.240000000005</v>
      </c>
      <c r="F79" s="8">
        <f>Balandis!F11+Gegužė!F27</f>
        <v>9112</v>
      </c>
      <c r="G79" s="25">
        <v>12</v>
      </c>
      <c r="H79" s="13">
        <v>42832</v>
      </c>
      <c r="I79" s="11" t="s">
        <v>31</v>
      </c>
      <c r="J79" s="16"/>
      <c r="K79" s="16"/>
      <c r="L79" s="17"/>
      <c r="M79" s="16"/>
      <c r="O79" s="16"/>
      <c r="P79" s="17"/>
    </row>
    <row r="80" spans="1:19" s="5" customFormat="1" ht="26.1" customHeight="1" x14ac:dyDescent="0.2">
      <c r="A80" s="38">
        <v>77</v>
      </c>
      <c r="B80" s="80" t="s">
        <v>501</v>
      </c>
      <c r="C80" s="91" t="s">
        <v>502</v>
      </c>
      <c r="D80" s="91" t="s">
        <v>8</v>
      </c>
      <c r="E80" s="81">
        <f>Rugsėjis!E26+Spalis!E15</f>
        <v>46262.490000000005</v>
      </c>
      <c r="F80" s="81">
        <f>Rugsėjis!F26+Spalis!F15</f>
        <v>8727</v>
      </c>
      <c r="G80" s="92">
        <v>10</v>
      </c>
      <c r="H80" s="83">
        <v>43007</v>
      </c>
      <c r="I80" s="84" t="s">
        <v>32</v>
      </c>
      <c r="J80" s="85"/>
      <c r="K80" s="85"/>
      <c r="L80" s="86"/>
      <c r="M80" s="85"/>
      <c r="N80" s="73"/>
      <c r="O80" s="85"/>
      <c r="P80" s="86"/>
      <c r="Q80" s="73"/>
      <c r="R80" s="73"/>
      <c r="S80" s="73"/>
    </row>
    <row r="81" spans="1:19" s="5" customFormat="1" ht="26.1" customHeight="1" x14ac:dyDescent="0.2">
      <c r="A81" s="38">
        <v>78</v>
      </c>
      <c r="B81" s="7" t="s">
        <v>279</v>
      </c>
      <c r="C81" s="7" t="s">
        <v>280</v>
      </c>
      <c r="D81" s="23" t="s">
        <v>14</v>
      </c>
      <c r="E81" s="8">
        <f>Gegužė!E10+Birželis!E32</f>
        <v>45601.95</v>
      </c>
      <c r="F81" s="8">
        <f>Gegužė!F10+Birželis!F32</f>
        <v>9328</v>
      </c>
      <c r="G81" s="25">
        <v>8</v>
      </c>
      <c r="H81" s="52">
        <v>42860</v>
      </c>
      <c r="I81" s="14" t="s">
        <v>15</v>
      </c>
      <c r="J81" s="16"/>
      <c r="K81" s="16"/>
      <c r="L81" s="17"/>
      <c r="M81" s="16"/>
      <c r="O81" s="16"/>
      <c r="P81" s="17"/>
    </row>
    <row r="82" spans="1:19" s="5" customFormat="1" ht="26.1" customHeight="1" x14ac:dyDescent="0.2">
      <c r="A82" s="38">
        <v>79</v>
      </c>
      <c r="B82" s="7" t="s">
        <v>83</v>
      </c>
      <c r="C82" s="23" t="s">
        <v>84</v>
      </c>
      <c r="D82" s="23" t="s">
        <v>8</v>
      </c>
      <c r="E82" s="8">
        <f>'Sausis '!E17+Vasaris!E37+Kovas!E53</f>
        <v>44661.460000000006</v>
      </c>
      <c r="F82" s="8">
        <f>'Sausis '!F17+Vasaris!F37+Kovas!F53</f>
        <v>8234</v>
      </c>
      <c r="G82" s="25">
        <v>15</v>
      </c>
      <c r="H82" s="24">
        <v>42720</v>
      </c>
      <c r="I82" s="11" t="s">
        <v>9</v>
      </c>
      <c r="J82" s="16"/>
      <c r="K82" s="16"/>
      <c r="L82" s="17"/>
      <c r="M82" s="16"/>
      <c r="O82" s="16"/>
      <c r="P82" s="17"/>
    </row>
    <row r="83" spans="1:19" s="5" customFormat="1" ht="26.1" customHeight="1" x14ac:dyDescent="0.2">
      <c r="A83" s="38">
        <v>80</v>
      </c>
      <c r="B83" s="113" t="s">
        <v>551</v>
      </c>
      <c r="C83" s="113" t="s">
        <v>552</v>
      </c>
      <c r="D83" s="7" t="s">
        <v>553</v>
      </c>
      <c r="E83" s="81">
        <f>Spalis!E13</f>
        <v>44030</v>
      </c>
      <c r="F83" s="93">
        <f>Spalis!F13</f>
        <v>9524</v>
      </c>
      <c r="G83" s="82">
        <v>8</v>
      </c>
      <c r="H83" s="115">
        <v>43035</v>
      </c>
      <c r="I83" s="84" t="s">
        <v>15</v>
      </c>
      <c r="J83" s="85"/>
      <c r="K83" s="73"/>
      <c r="L83" s="73"/>
      <c r="M83" s="73"/>
      <c r="N83" s="73"/>
      <c r="O83" s="85"/>
      <c r="P83" s="86"/>
      <c r="Q83" s="73"/>
      <c r="R83" s="73"/>
      <c r="S83" s="73"/>
    </row>
    <row r="84" spans="1:19" s="5" customFormat="1" ht="26.1" customHeight="1" x14ac:dyDescent="0.2">
      <c r="A84" s="38">
        <v>81</v>
      </c>
      <c r="B84" s="7" t="s">
        <v>460</v>
      </c>
      <c r="C84" s="7" t="s">
        <v>461</v>
      </c>
      <c r="D84" s="7" t="s">
        <v>8</v>
      </c>
      <c r="E84" s="8">
        <f>Rugpjūtis!E14</f>
        <v>42611.97</v>
      </c>
      <c r="F84" s="8">
        <f>Rugpjūtis!F14</f>
        <v>7909</v>
      </c>
      <c r="G84" s="9">
        <v>12</v>
      </c>
      <c r="H84" s="24">
        <v>42951</v>
      </c>
      <c r="I84" s="11" t="s">
        <v>11</v>
      </c>
      <c r="J84" s="16"/>
      <c r="K84" s="16"/>
      <c r="L84" s="17"/>
      <c r="M84" s="16"/>
      <c r="O84" s="16"/>
      <c r="P84" s="17"/>
    </row>
    <row r="85" spans="1:19" s="5" customFormat="1" ht="26.1" customHeight="1" x14ac:dyDescent="0.2">
      <c r="A85" s="38">
        <v>82</v>
      </c>
      <c r="B85" s="7" t="s">
        <v>105</v>
      </c>
      <c r="C85" s="7" t="s">
        <v>106</v>
      </c>
      <c r="D85" s="7" t="s">
        <v>8</v>
      </c>
      <c r="E85" s="8">
        <f>'Sausis '!E18+Vasaris!E33</f>
        <v>41503.900000000009</v>
      </c>
      <c r="F85" s="8">
        <f>'Sausis '!F18+Vasaris!F33</f>
        <v>8502</v>
      </c>
      <c r="G85" s="9">
        <v>15</v>
      </c>
      <c r="H85" s="24">
        <v>42755</v>
      </c>
      <c r="I85" s="54" t="s">
        <v>35</v>
      </c>
      <c r="J85" s="16"/>
      <c r="K85" s="16"/>
      <c r="L85" s="17"/>
      <c r="M85" s="16"/>
      <c r="O85" s="16"/>
      <c r="P85" s="17"/>
    </row>
    <row r="86" spans="1:19" s="5" customFormat="1" ht="26.1" customHeight="1" x14ac:dyDescent="0.2">
      <c r="A86" s="38">
        <v>83</v>
      </c>
      <c r="B86" s="7" t="s">
        <v>244</v>
      </c>
      <c r="C86" s="7" t="s">
        <v>245</v>
      </c>
      <c r="D86" s="7" t="s">
        <v>8</v>
      </c>
      <c r="E86" s="8">
        <f>Balandis!E14+Gegužė!E18</f>
        <v>40961.57</v>
      </c>
      <c r="F86" s="8">
        <f>Balandis!F14+Gegužė!F18</f>
        <v>8578</v>
      </c>
      <c r="G86" s="9">
        <v>12</v>
      </c>
      <c r="H86" s="10">
        <v>42839</v>
      </c>
      <c r="I86" s="11" t="s">
        <v>11</v>
      </c>
      <c r="J86" s="16"/>
      <c r="K86" s="16"/>
      <c r="L86" s="17"/>
      <c r="M86" s="16"/>
      <c r="O86" s="16"/>
      <c r="P86" s="17"/>
    </row>
    <row r="87" spans="1:19" s="5" customFormat="1" ht="26.1" customHeight="1" x14ac:dyDescent="0.2">
      <c r="A87" s="38">
        <v>84</v>
      </c>
      <c r="B87" s="7" t="s">
        <v>541</v>
      </c>
      <c r="C87" s="7" t="s">
        <v>542</v>
      </c>
      <c r="D87" s="7" t="s">
        <v>8</v>
      </c>
      <c r="E87" s="81">
        <f>Spalis!E14</f>
        <v>39823.43</v>
      </c>
      <c r="F87" s="81">
        <f>Spalis!F14</f>
        <v>8452</v>
      </c>
      <c r="G87" s="82">
        <v>10</v>
      </c>
      <c r="H87" s="115">
        <v>43021</v>
      </c>
      <c r="I87" s="84" t="s">
        <v>36</v>
      </c>
      <c r="J87" s="85"/>
      <c r="K87" s="85"/>
      <c r="L87" s="86"/>
      <c r="M87" s="85"/>
      <c r="N87" s="73"/>
      <c r="O87" s="85"/>
      <c r="P87" s="86"/>
      <c r="Q87" s="73"/>
      <c r="R87" s="73"/>
      <c r="S87" s="73"/>
    </row>
    <row r="88" spans="1:19" s="5" customFormat="1" ht="26.1" customHeight="1" x14ac:dyDescent="0.2">
      <c r="A88" s="38">
        <v>85</v>
      </c>
      <c r="B88" s="7" t="s">
        <v>246</v>
      </c>
      <c r="C88" s="7" t="s">
        <v>247</v>
      </c>
      <c r="D88" s="7" t="s">
        <v>8</v>
      </c>
      <c r="E88" s="8">
        <f>31423.75+Gegužė!E16</f>
        <v>39285.360000000001</v>
      </c>
      <c r="F88" s="8">
        <f>6511+Gegužė!F16</f>
        <v>8116</v>
      </c>
      <c r="G88" s="9">
        <v>15</v>
      </c>
      <c r="H88" s="24">
        <v>42846</v>
      </c>
      <c r="I88" s="11" t="s">
        <v>11</v>
      </c>
      <c r="J88" s="16"/>
      <c r="K88" s="16"/>
      <c r="L88" s="17"/>
      <c r="M88" s="16"/>
      <c r="O88" s="16"/>
      <c r="P88" s="17"/>
    </row>
    <row r="89" spans="1:19" s="5" customFormat="1" ht="26.1" customHeight="1" x14ac:dyDescent="0.2">
      <c r="A89" s="38">
        <v>86</v>
      </c>
      <c r="B89" s="7" t="s">
        <v>48</v>
      </c>
      <c r="C89" s="7" t="s">
        <v>49</v>
      </c>
      <c r="D89" s="7" t="s">
        <v>8</v>
      </c>
      <c r="E89" s="8">
        <f>'Sausis '!E21+Vasaris!E27+Kovas!E31</f>
        <v>39032.53</v>
      </c>
      <c r="F89" s="8">
        <f>'Sausis '!F21+Vasaris!F27+Kovas!F31</f>
        <v>8890</v>
      </c>
      <c r="G89" s="9">
        <v>8</v>
      </c>
      <c r="H89" s="24">
        <v>42699</v>
      </c>
      <c r="I89" s="53" t="s">
        <v>21</v>
      </c>
      <c r="J89" s="16"/>
      <c r="K89" s="16"/>
      <c r="L89" s="17"/>
      <c r="M89" s="16"/>
      <c r="O89" s="16"/>
      <c r="P89" s="17"/>
    </row>
    <row r="90" spans="1:19" s="5" customFormat="1" ht="26.1" customHeight="1" x14ac:dyDescent="0.2">
      <c r="A90" s="38">
        <v>87</v>
      </c>
      <c r="B90" s="7" t="s">
        <v>112</v>
      </c>
      <c r="C90" s="7" t="s">
        <v>113</v>
      </c>
      <c r="D90" s="7" t="s">
        <v>8</v>
      </c>
      <c r="E90" s="8">
        <f>'Sausis '!E19+Vasaris!E32</f>
        <v>37409.509999999995</v>
      </c>
      <c r="F90" s="8">
        <f>'Sausis '!F19+Vasaris!F32</f>
        <v>8015</v>
      </c>
      <c r="G90" s="9">
        <v>16</v>
      </c>
      <c r="H90" s="24">
        <v>42755</v>
      </c>
      <c r="I90" s="53" t="s">
        <v>31</v>
      </c>
      <c r="J90" s="16"/>
      <c r="K90" s="16"/>
      <c r="L90" s="17"/>
      <c r="M90" s="16"/>
      <c r="O90" s="16"/>
      <c r="P90" s="17"/>
    </row>
    <row r="91" spans="1:19" s="5" customFormat="1" ht="26.1" customHeight="1" x14ac:dyDescent="0.2">
      <c r="A91" s="38">
        <v>88</v>
      </c>
      <c r="B91" s="91" t="s">
        <v>508</v>
      </c>
      <c r="C91" s="91" t="s">
        <v>509</v>
      </c>
      <c r="D91" s="91" t="s">
        <v>8</v>
      </c>
      <c r="E91" s="100">
        <f>Rugsėjis!E23+Spalis!E23</f>
        <v>37018</v>
      </c>
      <c r="F91" s="100">
        <f>Rugsėjis!F23+Spalis!F23</f>
        <v>7299</v>
      </c>
      <c r="G91" s="92">
        <v>12</v>
      </c>
      <c r="H91" s="83">
        <v>43007</v>
      </c>
      <c r="I91" s="14" t="s">
        <v>349</v>
      </c>
      <c r="J91" s="85"/>
      <c r="K91" s="85"/>
      <c r="L91" s="86"/>
      <c r="M91" s="85"/>
      <c r="N91" s="73"/>
      <c r="O91" s="85"/>
      <c r="P91" s="86"/>
      <c r="Q91" s="73"/>
      <c r="R91" s="73"/>
      <c r="S91" s="73"/>
    </row>
    <row r="92" spans="1:19" s="5" customFormat="1" ht="26.1" customHeight="1" x14ac:dyDescent="0.2">
      <c r="A92" s="38">
        <v>89</v>
      </c>
      <c r="B92" s="7" t="s">
        <v>151</v>
      </c>
      <c r="C92" s="7" t="s">
        <v>152</v>
      </c>
      <c r="D92" s="7" t="s">
        <v>8</v>
      </c>
      <c r="E92" s="8">
        <f>Vasaris!E16+Gegužė!E45</f>
        <v>36602.909999999996</v>
      </c>
      <c r="F92" s="8">
        <f>Vasaris!F16+Gegužė!F45</f>
        <v>7019</v>
      </c>
      <c r="G92" s="9">
        <v>10</v>
      </c>
      <c r="H92" s="10">
        <v>42769</v>
      </c>
      <c r="I92" s="11" t="s">
        <v>11</v>
      </c>
      <c r="J92" s="16"/>
      <c r="K92" s="16"/>
      <c r="L92" s="17"/>
      <c r="M92" s="16"/>
      <c r="O92" s="16"/>
      <c r="P92" s="17"/>
    </row>
    <row r="93" spans="1:19" s="5" customFormat="1" ht="26.1" customHeight="1" x14ac:dyDescent="0.2">
      <c r="A93" s="38">
        <v>90</v>
      </c>
      <c r="B93" s="7" t="s">
        <v>101</v>
      </c>
      <c r="C93" s="7" t="s">
        <v>102</v>
      </c>
      <c r="D93" s="7" t="s">
        <v>14</v>
      </c>
      <c r="E93" s="37">
        <f>'Sausis '!E24+Vasaris!E26+Kovas!E41</f>
        <v>36370</v>
      </c>
      <c r="F93" s="37">
        <f>'Sausis '!F24+Vasaris!F26+Kovas!F41</f>
        <v>9859</v>
      </c>
      <c r="G93" s="9">
        <v>10</v>
      </c>
      <c r="H93" s="10">
        <v>42755</v>
      </c>
      <c r="I93" s="11" t="s">
        <v>15</v>
      </c>
      <c r="J93" s="16"/>
      <c r="K93" s="16"/>
      <c r="L93" s="17"/>
      <c r="M93" s="16"/>
      <c r="O93" s="16"/>
      <c r="P93" s="17"/>
    </row>
    <row r="94" spans="1:19" s="5" customFormat="1" ht="26.1" customHeight="1" x14ac:dyDescent="0.2">
      <c r="A94" s="38">
        <v>91</v>
      </c>
      <c r="B94" s="7" t="s">
        <v>406</v>
      </c>
      <c r="C94" s="7" t="s">
        <v>405</v>
      </c>
      <c r="D94" s="7" t="s">
        <v>8</v>
      </c>
      <c r="E94" s="8">
        <f>Liepa!E15+Rugpjūtis!E32</f>
        <v>36277.949999999997</v>
      </c>
      <c r="F94" s="8">
        <f>Liepa!F15+Rugpjūtis!F32</f>
        <v>7097</v>
      </c>
      <c r="G94" s="9">
        <v>12</v>
      </c>
      <c r="H94" s="10">
        <v>42930</v>
      </c>
      <c r="I94" s="11" t="s">
        <v>36</v>
      </c>
      <c r="J94" s="16"/>
      <c r="K94" s="16"/>
      <c r="L94" s="17"/>
      <c r="M94" s="16"/>
      <c r="O94" s="16"/>
      <c r="P94" s="17"/>
    </row>
    <row r="95" spans="1:19" s="5" customFormat="1" ht="26.1" customHeight="1" x14ac:dyDescent="0.2">
      <c r="A95" s="38">
        <v>92</v>
      </c>
      <c r="B95" s="7" t="s">
        <v>190</v>
      </c>
      <c r="C95" s="7" t="s">
        <v>191</v>
      </c>
      <c r="D95" s="7" t="s">
        <v>8</v>
      </c>
      <c r="E95" s="8">
        <f>Kovas!E15+Balandis!E32+Gegužė!E35+Rugpjūtis!E37</f>
        <v>36174.17</v>
      </c>
      <c r="F95" s="8">
        <f>Kovas!F15+Balandis!F32+Gegužė!F35+Rugpjūtis!F37</f>
        <v>7021</v>
      </c>
      <c r="G95" s="9">
        <v>12</v>
      </c>
      <c r="H95" s="13">
        <v>42804</v>
      </c>
      <c r="I95" s="14" t="s">
        <v>32</v>
      </c>
      <c r="J95" s="16"/>
      <c r="K95" s="16"/>
      <c r="L95" s="17"/>
      <c r="M95" s="16"/>
      <c r="O95" s="16"/>
      <c r="P95" s="17"/>
    </row>
    <row r="96" spans="1:19" s="5" customFormat="1" ht="26.1" customHeight="1" x14ac:dyDescent="0.2">
      <c r="A96" s="38">
        <v>93</v>
      </c>
      <c r="B96" s="7" t="s">
        <v>194</v>
      </c>
      <c r="C96" s="7" t="s">
        <v>195</v>
      </c>
      <c r="D96" s="7" t="s">
        <v>8</v>
      </c>
      <c r="E96" s="8">
        <f>Kovas!E20+Balandis!E21</f>
        <v>35106.740000000005</v>
      </c>
      <c r="F96" s="8">
        <f>Kovas!F20+Balandis!F21</f>
        <v>6688</v>
      </c>
      <c r="G96" s="9">
        <v>12</v>
      </c>
      <c r="H96" s="13">
        <v>42818</v>
      </c>
      <c r="I96" s="14" t="s">
        <v>31</v>
      </c>
      <c r="J96" s="16"/>
      <c r="K96" s="16"/>
      <c r="L96" s="17"/>
      <c r="M96" s="16"/>
      <c r="O96" s="16"/>
      <c r="P96" s="17"/>
    </row>
    <row r="97" spans="1:19" s="5" customFormat="1" ht="26.1" customHeight="1" x14ac:dyDescent="0.2">
      <c r="A97" s="38">
        <v>94</v>
      </c>
      <c r="B97" s="80" t="s">
        <v>503</v>
      </c>
      <c r="C97" s="80" t="s">
        <v>504</v>
      </c>
      <c r="D97" s="80" t="s">
        <v>8</v>
      </c>
      <c r="E97" s="81">
        <f>Rugsėjis!E29+Spalis!E22</f>
        <v>32467.87</v>
      </c>
      <c r="F97" s="81">
        <f>Rugsėjis!F29+Spalis!F22</f>
        <v>6427</v>
      </c>
      <c r="G97" s="82">
        <v>10</v>
      </c>
      <c r="H97" s="83">
        <v>43007</v>
      </c>
      <c r="I97" s="84" t="s">
        <v>11</v>
      </c>
      <c r="J97" s="85"/>
      <c r="K97" s="85"/>
      <c r="L97" s="86"/>
      <c r="M97" s="85"/>
      <c r="N97" s="73"/>
      <c r="O97" s="85"/>
      <c r="P97" s="86"/>
      <c r="Q97" s="73"/>
      <c r="R97" s="73"/>
      <c r="S97" s="73"/>
    </row>
    <row r="98" spans="1:19" s="5" customFormat="1" ht="26.1" customHeight="1" x14ac:dyDescent="0.2">
      <c r="A98" s="38">
        <v>95</v>
      </c>
      <c r="B98" s="7" t="s">
        <v>472</v>
      </c>
      <c r="C98" s="7" t="s">
        <v>472</v>
      </c>
      <c r="D98" s="7" t="s">
        <v>12</v>
      </c>
      <c r="E98" s="8">
        <f>Rugpjūtis!E17+Rugsėjis!E36</f>
        <v>32313.439999999999</v>
      </c>
      <c r="F98" s="8">
        <f>Rugpjūtis!F17+Rugsėjis!F36</f>
        <v>7971</v>
      </c>
      <c r="G98" s="9">
        <v>18</v>
      </c>
      <c r="H98" s="10">
        <v>42965</v>
      </c>
      <c r="I98" s="14" t="s">
        <v>471</v>
      </c>
      <c r="J98" s="16"/>
      <c r="K98" s="16"/>
      <c r="L98" s="17"/>
      <c r="M98" s="16"/>
      <c r="O98" s="16"/>
      <c r="P98" s="17"/>
    </row>
    <row r="99" spans="1:19" s="5" customFormat="1" ht="26.1" customHeight="1" x14ac:dyDescent="0.2">
      <c r="A99" s="38">
        <v>96</v>
      </c>
      <c r="B99" s="80" t="s">
        <v>531</v>
      </c>
      <c r="C99" s="80" t="s">
        <v>532</v>
      </c>
      <c r="D99" s="7" t="s">
        <v>14</v>
      </c>
      <c r="E99" s="81">
        <f>Spalis!E17</f>
        <v>32110.06</v>
      </c>
      <c r="F99" s="81">
        <f>Spalis!F17</f>
        <v>5836</v>
      </c>
      <c r="G99" s="82">
        <v>11</v>
      </c>
      <c r="H99" s="83">
        <v>43035</v>
      </c>
      <c r="I99" s="87" t="s">
        <v>11</v>
      </c>
      <c r="J99" s="85"/>
      <c r="K99" s="85"/>
      <c r="L99" s="86"/>
      <c r="M99" s="85"/>
      <c r="N99" s="73"/>
      <c r="O99" s="85"/>
      <c r="P99" s="86"/>
      <c r="Q99" s="73"/>
      <c r="R99" s="73"/>
      <c r="S99" s="73"/>
    </row>
    <row r="100" spans="1:19" s="5" customFormat="1" ht="26.1" customHeight="1" x14ac:dyDescent="0.2">
      <c r="A100" s="38">
        <v>97</v>
      </c>
      <c r="B100" s="80" t="s">
        <v>533</v>
      </c>
      <c r="C100" s="80" t="s">
        <v>534</v>
      </c>
      <c r="D100" s="7" t="s">
        <v>8</v>
      </c>
      <c r="E100" s="81">
        <f>Spalis!E18</f>
        <v>31364.29</v>
      </c>
      <c r="F100" s="81">
        <f>Spalis!F18</f>
        <v>6407</v>
      </c>
      <c r="G100" s="82">
        <v>12</v>
      </c>
      <c r="H100" s="83">
        <v>43021</v>
      </c>
      <c r="I100" s="87" t="s">
        <v>11</v>
      </c>
      <c r="J100" s="85"/>
      <c r="K100" s="85"/>
      <c r="L100" s="86"/>
      <c r="M100" s="85"/>
      <c r="N100" s="73"/>
      <c r="O100" s="85"/>
      <c r="P100" s="86"/>
      <c r="Q100" s="73"/>
      <c r="R100" s="73"/>
      <c r="S100" s="73"/>
    </row>
    <row r="101" spans="1:19" s="5" customFormat="1" ht="26.1" customHeight="1" x14ac:dyDescent="0.2">
      <c r="A101" s="38">
        <v>98</v>
      </c>
      <c r="B101" s="7" t="s">
        <v>268</v>
      </c>
      <c r="C101" s="7" t="s">
        <v>269</v>
      </c>
      <c r="D101" s="7" t="s">
        <v>8</v>
      </c>
      <c r="E101" s="8">
        <f>Gegužė!E13+Birželis!E22+Liepa!E31</f>
        <v>31293.699999999997</v>
      </c>
      <c r="F101" s="8">
        <f>Gegužė!F13+Birželis!F22+Liepa!F31</f>
        <v>6101</v>
      </c>
      <c r="G101" s="9">
        <v>14</v>
      </c>
      <c r="H101" s="10">
        <v>42874</v>
      </c>
      <c r="I101" s="14" t="s">
        <v>11</v>
      </c>
      <c r="J101" s="16"/>
      <c r="K101" s="16"/>
      <c r="L101" s="17"/>
      <c r="M101" s="16"/>
      <c r="O101" s="16"/>
      <c r="P101" s="17"/>
    </row>
    <row r="102" spans="1:19" s="5" customFormat="1" ht="26.1" customHeight="1" x14ac:dyDescent="0.2">
      <c r="A102" s="38">
        <v>99</v>
      </c>
      <c r="B102" s="80" t="s">
        <v>495</v>
      </c>
      <c r="C102" s="80" t="s">
        <v>496</v>
      </c>
      <c r="D102" s="80" t="s">
        <v>8</v>
      </c>
      <c r="E102" s="81">
        <f>Rugsėjis!E15+Spalis!E45</f>
        <v>31182.34</v>
      </c>
      <c r="F102" s="81">
        <f>Rugsėjis!F15+Spalis!F45</f>
        <v>6015</v>
      </c>
      <c r="G102" s="82">
        <v>15</v>
      </c>
      <c r="H102" s="83">
        <v>42993</v>
      </c>
      <c r="I102" s="87" t="s">
        <v>11</v>
      </c>
      <c r="J102" s="85"/>
      <c r="K102" s="85"/>
      <c r="L102" s="86"/>
      <c r="M102" s="85"/>
      <c r="N102" s="73"/>
      <c r="O102" s="85"/>
      <c r="P102" s="86"/>
      <c r="Q102" s="73"/>
      <c r="R102" s="73"/>
      <c r="S102" s="73"/>
    </row>
    <row r="103" spans="1:19" s="5" customFormat="1" ht="26.1" customHeight="1" x14ac:dyDescent="0.2">
      <c r="A103" s="38">
        <v>100</v>
      </c>
      <c r="B103" s="7" t="s">
        <v>537</v>
      </c>
      <c r="C103" s="23" t="s">
        <v>538</v>
      </c>
      <c r="D103" s="23" t="s">
        <v>8</v>
      </c>
      <c r="E103" s="8">
        <f>Spalis!E19</f>
        <v>31105.47</v>
      </c>
      <c r="F103" s="8">
        <f>Spalis!F19</f>
        <v>6431</v>
      </c>
      <c r="G103" s="25">
        <v>13</v>
      </c>
      <c r="H103" s="10">
        <v>43021</v>
      </c>
      <c r="I103" s="87" t="s">
        <v>16</v>
      </c>
      <c r="J103" s="16"/>
      <c r="K103" s="16"/>
      <c r="L103" s="17"/>
      <c r="M103" s="16"/>
      <c r="O103" s="16"/>
      <c r="P103" s="17"/>
    </row>
    <row r="104" spans="1:19" s="5" customFormat="1" ht="26.1" customHeight="1" x14ac:dyDescent="0.2">
      <c r="A104" s="38">
        <v>101</v>
      </c>
      <c r="B104" s="80" t="s">
        <v>477</v>
      </c>
      <c r="C104" s="80" t="s">
        <v>478</v>
      </c>
      <c r="D104" s="80" t="s">
        <v>8</v>
      </c>
      <c r="E104" s="81">
        <f>Rugsėjis!E16+Spalis!E34</f>
        <v>30853.19</v>
      </c>
      <c r="F104" s="81">
        <f>Rugsėjis!F16+Spalis!F34</f>
        <v>6073</v>
      </c>
      <c r="G104" s="82">
        <v>13</v>
      </c>
      <c r="H104" s="83">
        <v>42993</v>
      </c>
      <c r="I104" s="87" t="s">
        <v>16</v>
      </c>
      <c r="J104" s="85"/>
      <c r="K104" s="85"/>
      <c r="L104" s="86"/>
      <c r="M104" s="85"/>
      <c r="N104" s="73"/>
      <c r="O104" s="85"/>
      <c r="P104" s="86"/>
      <c r="Q104" s="73"/>
      <c r="R104" s="73"/>
      <c r="S104" s="73"/>
    </row>
    <row r="105" spans="1:19" s="5" customFormat="1" ht="26.1" customHeight="1" x14ac:dyDescent="0.2">
      <c r="A105" s="38">
        <v>102</v>
      </c>
      <c r="B105" s="7" t="s">
        <v>248</v>
      </c>
      <c r="C105" s="7" t="s">
        <v>249</v>
      </c>
      <c r="D105" s="7" t="s">
        <v>14</v>
      </c>
      <c r="E105" s="8">
        <f>Balandis!E17+Gegužė!E19</f>
        <v>29068.46</v>
      </c>
      <c r="F105" s="8">
        <f>Balandis!F17+Gegužė!F19</f>
        <v>5844</v>
      </c>
      <c r="G105" s="9">
        <v>8</v>
      </c>
      <c r="H105" s="10">
        <v>42846</v>
      </c>
      <c r="I105" s="11" t="s">
        <v>11</v>
      </c>
      <c r="J105" s="16"/>
      <c r="K105" s="16"/>
      <c r="L105" s="17"/>
      <c r="M105" s="16"/>
      <c r="O105" s="16"/>
      <c r="P105" s="17"/>
    </row>
    <row r="106" spans="1:19" s="5" customFormat="1" ht="26.1" customHeight="1" x14ac:dyDescent="0.2">
      <c r="A106" s="38">
        <v>103</v>
      </c>
      <c r="B106" s="7" t="s">
        <v>158</v>
      </c>
      <c r="C106" s="7" t="s">
        <v>115</v>
      </c>
      <c r="D106" s="7" t="s">
        <v>8</v>
      </c>
      <c r="E106" s="8">
        <f>'Sausis '!E22+Vasaris!E39</f>
        <v>28970.32</v>
      </c>
      <c r="F106" s="8">
        <f>'Sausis '!F22+Vasaris!F39</f>
        <v>6033</v>
      </c>
      <c r="G106" s="9">
        <v>12</v>
      </c>
      <c r="H106" s="10">
        <v>42748</v>
      </c>
      <c r="I106" s="11" t="s">
        <v>11</v>
      </c>
      <c r="J106" s="16"/>
      <c r="K106" s="16"/>
      <c r="L106" s="17"/>
      <c r="M106" s="16"/>
      <c r="O106" s="16"/>
      <c r="P106" s="17"/>
    </row>
    <row r="107" spans="1:19" s="5" customFormat="1" ht="26.1" customHeight="1" x14ac:dyDescent="0.2">
      <c r="A107" s="38">
        <v>104</v>
      </c>
      <c r="B107" s="7" t="s">
        <v>315</v>
      </c>
      <c r="C107" s="7" t="s">
        <v>316</v>
      </c>
      <c r="D107" s="7" t="s">
        <v>8</v>
      </c>
      <c r="E107" s="8">
        <f>Birželis!E19+Liepa!E20</f>
        <v>28696.739999999998</v>
      </c>
      <c r="F107" s="8">
        <f>Birželis!F19+Liepa!F20</f>
        <v>5859</v>
      </c>
      <c r="G107" s="9">
        <v>11</v>
      </c>
      <c r="H107" s="10">
        <v>42909</v>
      </c>
      <c r="I107" s="14" t="s">
        <v>16</v>
      </c>
      <c r="J107" s="16"/>
      <c r="K107" s="16"/>
      <c r="L107" s="17"/>
      <c r="M107" s="16"/>
      <c r="O107" s="16"/>
      <c r="P107" s="17"/>
    </row>
    <row r="108" spans="1:19" s="5" customFormat="1" ht="26.1" customHeight="1" x14ac:dyDescent="0.2">
      <c r="A108" s="38">
        <v>105</v>
      </c>
      <c r="B108" s="7" t="s">
        <v>93</v>
      </c>
      <c r="C108" s="7" t="s">
        <v>94</v>
      </c>
      <c r="D108" s="7" t="s">
        <v>8</v>
      </c>
      <c r="E108" s="8">
        <f>'Sausis '!E20</f>
        <v>28408.82</v>
      </c>
      <c r="F108" s="8">
        <f>'Sausis '!F20</f>
        <v>5438</v>
      </c>
      <c r="G108" s="9">
        <v>10</v>
      </c>
      <c r="H108" s="10">
        <v>42734</v>
      </c>
      <c r="I108" s="14" t="s">
        <v>11</v>
      </c>
      <c r="J108" s="16"/>
      <c r="K108" s="16"/>
      <c r="L108" s="17"/>
      <c r="M108" s="16"/>
      <c r="O108" s="16"/>
      <c r="P108" s="17"/>
    </row>
    <row r="109" spans="1:19" s="5" customFormat="1" ht="26.1" customHeight="1" x14ac:dyDescent="0.2">
      <c r="A109" s="38">
        <v>106</v>
      </c>
      <c r="B109" s="7" t="s">
        <v>411</v>
      </c>
      <c r="C109" s="7" t="s">
        <v>412</v>
      </c>
      <c r="D109" s="7" t="s">
        <v>8</v>
      </c>
      <c r="E109" s="8">
        <f>Liepa!E17+Rugpjūtis!E27</f>
        <v>28008.14</v>
      </c>
      <c r="F109" s="8">
        <f>Liepa!F17+Rugpjūtis!F27</f>
        <v>5610</v>
      </c>
      <c r="G109" s="9">
        <v>14</v>
      </c>
      <c r="H109" s="10">
        <v>42937</v>
      </c>
      <c r="I109" s="14" t="s">
        <v>52</v>
      </c>
      <c r="J109" s="16"/>
      <c r="K109" s="16"/>
      <c r="L109" s="17"/>
      <c r="M109" s="16"/>
      <c r="O109" s="16"/>
      <c r="P109" s="17"/>
    </row>
    <row r="110" spans="1:19" s="5" customFormat="1" ht="26.1" customHeight="1" x14ac:dyDescent="0.2">
      <c r="A110" s="38">
        <v>107</v>
      </c>
      <c r="B110" s="7" t="s">
        <v>154</v>
      </c>
      <c r="C110" s="7" t="s">
        <v>155</v>
      </c>
      <c r="D110" s="7" t="s">
        <v>8</v>
      </c>
      <c r="E110" s="8">
        <f>Vasaris!E18+Kovas!E35</f>
        <v>27387.41</v>
      </c>
      <c r="F110" s="8">
        <f>Vasaris!F18+Kovas!F35</f>
        <v>5644</v>
      </c>
      <c r="G110" s="9">
        <v>9</v>
      </c>
      <c r="H110" s="10">
        <v>42783</v>
      </c>
      <c r="I110" s="11" t="s">
        <v>11</v>
      </c>
      <c r="J110" s="16"/>
      <c r="K110" s="16"/>
      <c r="L110" s="17"/>
      <c r="M110" s="16"/>
      <c r="O110" s="16"/>
      <c r="P110" s="17"/>
    </row>
    <row r="111" spans="1:19" s="5" customFormat="1" ht="26.1" customHeight="1" x14ac:dyDescent="0.2">
      <c r="A111" s="38">
        <v>108</v>
      </c>
      <c r="B111" s="7" t="s">
        <v>467</v>
      </c>
      <c r="C111" s="7" t="s">
        <v>466</v>
      </c>
      <c r="D111" s="7" t="s">
        <v>8</v>
      </c>
      <c r="E111" s="8">
        <f>Rugpjūtis!E18</f>
        <v>27116.81</v>
      </c>
      <c r="F111" s="8">
        <f>Rugpjūtis!F18</f>
        <v>5202</v>
      </c>
      <c r="G111" s="9">
        <v>10</v>
      </c>
      <c r="H111" s="10">
        <v>42951</v>
      </c>
      <c r="I111" s="11" t="s">
        <v>468</v>
      </c>
      <c r="J111" s="16"/>
      <c r="K111" s="16"/>
      <c r="L111" s="17"/>
      <c r="M111" s="16"/>
      <c r="O111" s="16"/>
      <c r="P111" s="17"/>
    </row>
    <row r="112" spans="1:19" s="5" customFormat="1" ht="26.1" customHeight="1" x14ac:dyDescent="0.2">
      <c r="A112" s="38">
        <v>109</v>
      </c>
      <c r="B112" s="7" t="s">
        <v>539</v>
      </c>
      <c r="C112" s="7" t="s">
        <v>540</v>
      </c>
      <c r="D112" s="7" t="s">
        <v>8</v>
      </c>
      <c r="E112" s="81">
        <f>Spalis!E20</f>
        <v>26978.959999999999</v>
      </c>
      <c r="F112" s="81">
        <f>Spalis!F20</f>
        <v>4983</v>
      </c>
      <c r="G112" s="82">
        <v>13</v>
      </c>
      <c r="H112" s="88">
        <v>43028</v>
      </c>
      <c r="I112" s="87" t="s">
        <v>16</v>
      </c>
      <c r="J112" s="85"/>
      <c r="K112" s="85"/>
      <c r="L112" s="86"/>
      <c r="M112" s="85"/>
      <c r="N112" s="73"/>
      <c r="O112" s="85"/>
      <c r="P112" s="86"/>
      <c r="Q112" s="73"/>
      <c r="R112" s="73"/>
      <c r="S112" s="73"/>
    </row>
    <row r="113" spans="1:19" s="5" customFormat="1" ht="26.1" customHeight="1" x14ac:dyDescent="0.2">
      <c r="A113" s="38">
        <v>110</v>
      </c>
      <c r="B113" s="7" t="s">
        <v>118</v>
      </c>
      <c r="C113" s="7" t="s">
        <v>119</v>
      </c>
      <c r="D113" s="7" t="s">
        <v>8</v>
      </c>
      <c r="E113" s="8">
        <f>'Sausis '!E26+Vasaris!E24+Kovas!E37</f>
        <v>26863.149999999998</v>
      </c>
      <c r="F113" s="8">
        <f>'Sausis '!F26+Vasaris!F24+Kovas!F37</f>
        <v>5586</v>
      </c>
      <c r="G113" s="9">
        <v>12</v>
      </c>
      <c r="H113" s="10">
        <v>42762</v>
      </c>
      <c r="I113" s="11" t="s">
        <v>11</v>
      </c>
      <c r="J113" s="16"/>
      <c r="K113" s="16"/>
      <c r="L113" s="17"/>
      <c r="M113" s="16"/>
      <c r="O113" s="16"/>
      <c r="P113" s="17"/>
    </row>
    <row r="114" spans="1:19" s="5" customFormat="1" ht="26.1" customHeight="1" x14ac:dyDescent="0.2">
      <c r="A114" s="38">
        <v>111</v>
      </c>
      <c r="B114" s="7" t="s">
        <v>156</v>
      </c>
      <c r="C114" s="7" t="s">
        <v>157</v>
      </c>
      <c r="D114" s="7" t="s">
        <v>8</v>
      </c>
      <c r="E114" s="8">
        <f>Vasaris!E19+Kovas!E33</f>
        <v>26362.65</v>
      </c>
      <c r="F114" s="8">
        <f>Vasaris!F19+Kovas!F33</f>
        <v>5121</v>
      </c>
      <c r="G114" s="9">
        <v>8</v>
      </c>
      <c r="H114" s="10">
        <v>42783</v>
      </c>
      <c r="I114" s="11" t="s">
        <v>31</v>
      </c>
      <c r="J114" s="16"/>
      <c r="K114" s="16"/>
      <c r="L114" s="17"/>
      <c r="M114" s="16"/>
      <c r="O114" s="16"/>
      <c r="P114" s="17"/>
    </row>
    <row r="115" spans="1:19" s="5" customFormat="1" ht="26.1" customHeight="1" x14ac:dyDescent="0.2">
      <c r="A115" s="38">
        <v>112</v>
      </c>
      <c r="B115" s="7" t="s">
        <v>342</v>
      </c>
      <c r="C115" s="7" t="s">
        <v>343</v>
      </c>
      <c r="D115" s="7" t="s">
        <v>14</v>
      </c>
      <c r="E115" s="8">
        <f>Birželis!E21+Liepa!E22</f>
        <v>25996.809999999998</v>
      </c>
      <c r="F115" s="8">
        <f>Birželis!F21+Liepa!F22</f>
        <v>5284</v>
      </c>
      <c r="G115" s="9">
        <v>10</v>
      </c>
      <c r="H115" s="13">
        <v>42909</v>
      </c>
      <c r="I115" s="14" t="s">
        <v>15</v>
      </c>
      <c r="J115" s="16"/>
      <c r="K115" s="16"/>
      <c r="L115" s="17"/>
      <c r="M115" s="16"/>
      <c r="O115" s="16"/>
      <c r="P115" s="17"/>
    </row>
    <row r="116" spans="1:19" s="5" customFormat="1" ht="26.1" customHeight="1" x14ac:dyDescent="0.2">
      <c r="A116" s="38">
        <v>113</v>
      </c>
      <c r="B116" s="7" t="s">
        <v>124</v>
      </c>
      <c r="C116" s="7" t="s">
        <v>124</v>
      </c>
      <c r="D116" s="7" t="s">
        <v>12</v>
      </c>
      <c r="E116" s="8">
        <f>'Sausis '!E23+Vasaris!E44</f>
        <v>25145</v>
      </c>
      <c r="F116" s="8">
        <f>'Sausis '!F23+Vasaris!F44</f>
        <v>6285</v>
      </c>
      <c r="G116" s="9">
        <v>14</v>
      </c>
      <c r="H116" s="10">
        <v>42748</v>
      </c>
      <c r="I116" s="11" t="s">
        <v>125</v>
      </c>
      <c r="J116" s="16"/>
      <c r="K116" s="16"/>
      <c r="L116" s="42"/>
      <c r="M116" s="16"/>
      <c r="O116" s="16"/>
      <c r="P116" s="17"/>
    </row>
    <row r="117" spans="1:19" s="5" customFormat="1" ht="26.1" customHeight="1" x14ac:dyDescent="0.2">
      <c r="A117" s="38">
        <v>114</v>
      </c>
      <c r="B117" s="7" t="s">
        <v>344</v>
      </c>
      <c r="C117" s="7" t="s">
        <v>345</v>
      </c>
      <c r="D117" s="7" t="s">
        <v>14</v>
      </c>
      <c r="E117" s="8">
        <f>Birželis!E13</f>
        <v>24467.85</v>
      </c>
      <c r="F117" s="8">
        <f>Birželis!F13</f>
        <v>5151</v>
      </c>
      <c r="G117" s="9">
        <v>10</v>
      </c>
      <c r="H117" s="13">
        <v>42895</v>
      </c>
      <c r="I117" s="14" t="s">
        <v>15</v>
      </c>
      <c r="J117" s="16"/>
      <c r="K117" s="16"/>
      <c r="L117" s="17"/>
      <c r="M117" s="16" t="s">
        <v>346</v>
      </c>
      <c r="O117" s="16"/>
      <c r="P117" s="17"/>
    </row>
    <row r="118" spans="1:19" s="5" customFormat="1" ht="26.1" customHeight="1" x14ac:dyDescent="0.2">
      <c r="A118" s="38">
        <v>115</v>
      </c>
      <c r="B118" s="7" t="s">
        <v>238</v>
      </c>
      <c r="C118" s="7" t="s">
        <v>239</v>
      </c>
      <c r="D118" s="7" t="s">
        <v>8</v>
      </c>
      <c r="E118" s="8">
        <f>Balandis!E18+Gegužė!E24</f>
        <v>22948.91</v>
      </c>
      <c r="F118" s="8">
        <f>Balandis!F18+Gegužė!F24</f>
        <v>4937</v>
      </c>
      <c r="G118" s="9">
        <v>14</v>
      </c>
      <c r="H118" s="10">
        <v>42846</v>
      </c>
      <c r="I118" s="14" t="s">
        <v>16</v>
      </c>
      <c r="J118" s="16"/>
      <c r="K118" s="16"/>
      <c r="L118" s="17"/>
      <c r="M118" s="16"/>
      <c r="O118" s="16"/>
      <c r="P118" s="17"/>
    </row>
    <row r="119" spans="1:19" s="5" customFormat="1" ht="26.1" customHeight="1" x14ac:dyDescent="0.2">
      <c r="A119" s="38">
        <v>116</v>
      </c>
      <c r="B119" s="7" t="s">
        <v>433</v>
      </c>
      <c r="C119" s="7" t="s">
        <v>434</v>
      </c>
      <c r="D119" s="7" t="s">
        <v>8</v>
      </c>
      <c r="E119" s="8">
        <f>Rugpjūtis!E19</f>
        <v>21693.67</v>
      </c>
      <c r="F119" s="8">
        <f>Rugpjūtis!F19</f>
        <v>4098</v>
      </c>
      <c r="G119" s="9">
        <v>12</v>
      </c>
      <c r="H119" s="10">
        <v>42951</v>
      </c>
      <c r="I119" s="14" t="s">
        <v>52</v>
      </c>
      <c r="J119" s="16"/>
      <c r="K119" s="16"/>
      <c r="L119" s="17"/>
      <c r="M119" s="16"/>
      <c r="O119" s="16"/>
      <c r="P119" s="17"/>
    </row>
    <row r="120" spans="1:19" s="5" customFormat="1" ht="26.1" customHeight="1" x14ac:dyDescent="0.2">
      <c r="A120" s="38">
        <v>117</v>
      </c>
      <c r="B120" s="80" t="s">
        <v>497</v>
      </c>
      <c r="C120" s="80" t="s">
        <v>498</v>
      </c>
      <c r="D120" s="80" t="s">
        <v>8</v>
      </c>
      <c r="E120" s="81">
        <f>Rugsėjis!E17</f>
        <v>21365.88</v>
      </c>
      <c r="F120" s="81">
        <f>Rugsėjis!F17</f>
        <v>4195</v>
      </c>
      <c r="G120" s="82">
        <v>12</v>
      </c>
      <c r="H120" s="83">
        <v>42986</v>
      </c>
      <c r="I120" s="87" t="s">
        <v>11</v>
      </c>
      <c r="J120" s="85"/>
      <c r="K120" s="85"/>
      <c r="L120" s="86"/>
      <c r="M120" s="85"/>
      <c r="N120" s="73"/>
      <c r="O120" s="85"/>
      <c r="P120" s="86"/>
      <c r="Q120" s="73"/>
      <c r="R120" s="73"/>
      <c r="S120" s="73"/>
    </row>
    <row r="121" spans="1:19" s="5" customFormat="1" ht="26.1" customHeight="1" x14ac:dyDescent="0.2">
      <c r="A121" s="38">
        <v>118</v>
      </c>
      <c r="B121" s="7" t="s">
        <v>116</v>
      </c>
      <c r="C121" s="7" t="s">
        <v>117</v>
      </c>
      <c r="D121" s="7" t="s">
        <v>8</v>
      </c>
      <c r="E121" s="8">
        <f>'Sausis '!E25</f>
        <v>21132.79</v>
      </c>
      <c r="F121" s="8">
        <f>'Sausis '!F25</f>
        <v>4181</v>
      </c>
      <c r="G121" s="9">
        <v>12</v>
      </c>
      <c r="H121" s="10">
        <v>42741</v>
      </c>
      <c r="I121" s="14" t="s">
        <v>11</v>
      </c>
      <c r="J121" s="16"/>
      <c r="K121" s="16"/>
      <c r="L121" s="42"/>
      <c r="M121" s="16"/>
      <c r="O121" s="16"/>
      <c r="P121" s="17"/>
    </row>
    <row r="122" spans="1:19" s="5" customFormat="1" ht="26.1" customHeight="1" x14ac:dyDescent="0.2">
      <c r="A122" s="38">
        <v>119</v>
      </c>
      <c r="B122" s="7" t="s">
        <v>196</v>
      </c>
      <c r="C122" s="7" t="s">
        <v>197</v>
      </c>
      <c r="D122" s="7" t="s">
        <v>14</v>
      </c>
      <c r="E122" s="8">
        <f>Kovas!E21</f>
        <v>20574.11</v>
      </c>
      <c r="F122" s="8">
        <f>Kovas!F21</f>
        <v>3771</v>
      </c>
      <c r="G122" s="9">
        <v>10</v>
      </c>
      <c r="H122" s="13">
        <v>42804</v>
      </c>
      <c r="I122" s="14" t="s">
        <v>11</v>
      </c>
      <c r="J122" s="16"/>
      <c r="K122" s="16"/>
      <c r="L122" s="17"/>
      <c r="M122" s="16"/>
      <c r="O122" s="16"/>
      <c r="P122" s="17"/>
    </row>
    <row r="123" spans="1:19" s="5" customFormat="1" ht="26.1" customHeight="1" x14ac:dyDescent="0.2">
      <c r="A123" s="38">
        <v>120</v>
      </c>
      <c r="B123" s="7" t="s">
        <v>350</v>
      </c>
      <c r="C123" s="7" t="s">
        <v>351</v>
      </c>
      <c r="D123" s="7" t="s">
        <v>352</v>
      </c>
      <c r="E123" s="8">
        <f>Birželis!E15</f>
        <v>20208.09</v>
      </c>
      <c r="F123" s="8">
        <f>Birželis!F15</f>
        <v>4066</v>
      </c>
      <c r="G123" s="9">
        <v>10</v>
      </c>
      <c r="H123" s="10">
        <v>42874</v>
      </c>
      <c r="I123" s="14" t="s">
        <v>349</v>
      </c>
      <c r="J123" s="16"/>
      <c r="K123" s="16"/>
      <c r="L123" s="17"/>
      <c r="M123" s="16"/>
      <c r="O123" s="16"/>
      <c r="P123" s="17"/>
    </row>
    <row r="124" spans="1:19" s="5" customFormat="1" ht="26.1" customHeight="1" x14ac:dyDescent="0.2">
      <c r="A124" s="38">
        <v>121</v>
      </c>
      <c r="B124" s="80" t="s">
        <v>485</v>
      </c>
      <c r="C124" s="80" t="s">
        <v>486</v>
      </c>
      <c r="D124" s="80" t="s">
        <v>14</v>
      </c>
      <c r="E124" s="81">
        <f>Rugsėjis!E22+Spalis!E36</f>
        <v>19451</v>
      </c>
      <c r="F124" s="93">
        <f>Rugsėjis!F22+Spalis!F36</f>
        <v>3587</v>
      </c>
      <c r="G124" s="82">
        <v>10</v>
      </c>
      <c r="H124" s="83">
        <v>43003</v>
      </c>
      <c r="I124" s="84" t="s">
        <v>15</v>
      </c>
      <c r="J124" s="85"/>
      <c r="K124" s="73"/>
      <c r="L124" s="73"/>
      <c r="M124" s="73"/>
      <c r="N124" s="73"/>
      <c r="O124" s="85"/>
      <c r="P124" s="86"/>
      <c r="Q124" s="73"/>
      <c r="R124" s="73"/>
      <c r="S124" s="73"/>
    </row>
    <row r="125" spans="1:19" s="5" customFormat="1" ht="26.1" customHeight="1" x14ac:dyDescent="0.2">
      <c r="A125" s="38">
        <v>122</v>
      </c>
      <c r="B125" s="80" t="s">
        <v>481</v>
      </c>
      <c r="C125" s="80" t="s">
        <v>482</v>
      </c>
      <c r="D125" s="80" t="s">
        <v>10</v>
      </c>
      <c r="E125" s="81">
        <f>Rugsėjis!E19+Spalis!E42</f>
        <v>18913</v>
      </c>
      <c r="F125" s="93">
        <f>Rugsėjis!F19+Spalis!F42</f>
        <v>4067</v>
      </c>
      <c r="G125" s="82">
        <v>10</v>
      </c>
      <c r="H125" s="83">
        <v>42979</v>
      </c>
      <c r="I125" s="84" t="s">
        <v>15</v>
      </c>
      <c r="J125" s="85"/>
      <c r="K125" s="73"/>
      <c r="L125" s="73"/>
      <c r="M125" s="73"/>
      <c r="N125" s="73"/>
      <c r="O125" s="85"/>
      <c r="P125" s="86"/>
      <c r="Q125" s="73"/>
      <c r="R125" s="73"/>
      <c r="S125" s="73"/>
    </row>
    <row r="126" spans="1:19" s="5" customFormat="1" ht="26.1" customHeight="1" x14ac:dyDescent="0.2">
      <c r="A126" s="38">
        <v>123</v>
      </c>
      <c r="B126" s="7" t="s">
        <v>211</v>
      </c>
      <c r="C126" s="7" t="s">
        <v>212</v>
      </c>
      <c r="D126" s="7" t="s">
        <v>14</v>
      </c>
      <c r="E126" s="8">
        <f>Kovas!E24+Balandis!E30</f>
        <v>18894</v>
      </c>
      <c r="F126" s="8">
        <f>Kovas!F24+Balandis!F30</f>
        <v>3620</v>
      </c>
      <c r="G126" s="9">
        <v>8</v>
      </c>
      <c r="H126" s="10">
        <v>42811</v>
      </c>
      <c r="I126" s="14" t="s">
        <v>15</v>
      </c>
      <c r="J126" s="16"/>
      <c r="K126" s="16"/>
      <c r="L126" s="17"/>
      <c r="M126" s="16"/>
      <c r="O126" s="16"/>
      <c r="P126" s="17"/>
    </row>
    <row r="127" spans="1:19" s="5" customFormat="1" ht="26.1" customHeight="1" x14ac:dyDescent="0.2">
      <c r="A127" s="38">
        <v>124</v>
      </c>
      <c r="B127" s="80" t="s">
        <v>479</v>
      </c>
      <c r="C127" s="80" t="s">
        <v>480</v>
      </c>
      <c r="D127" s="80" t="s">
        <v>8</v>
      </c>
      <c r="E127" s="81">
        <f>Rugsėjis!E25+Spalis!E32</f>
        <v>18111.13</v>
      </c>
      <c r="F127" s="81">
        <f>Rugsėjis!F25+Spalis!F32</f>
        <v>3743</v>
      </c>
      <c r="G127" s="82">
        <v>14</v>
      </c>
      <c r="H127" s="88">
        <v>43000</v>
      </c>
      <c r="I127" s="84" t="s">
        <v>36</v>
      </c>
      <c r="J127" s="85"/>
      <c r="K127" s="85"/>
      <c r="L127" s="86"/>
      <c r="M127" s="85"/>
      <c r="N127" s="73"/>
      <c r="O127" s="85"/>
      <c r="P127" s="86"/>
      <c r="Q127" s="73"/>
      <c r="R127" s="73"/>
      <c r="S127" s="73"/>
    </row>
    <row r="128" spans="1:19" s="5" customFormat="1" ht="26.1" customHeight="1" x14ac:dyDescent="0.2">
      <c r="A128" s="38">
        <v>125</v>
      </c>
      <c r="B128" s="80" t="s">
        <v>499</v>
      </c>
      <c r="C128" s="80" t="s">
        <v>500</v>
      </c>
      <c r="D128" s="80" t="s">
        <v>8</v>
      </c>
      <c r="E128" s="81">
        <f>Rugsėjis!E21</f>
        <v>17944.43</v>
      </c>
      <c r="F128" s="81">
        <f>Rugsėjis!F21</f>
        <v>3898</v>
      </c>
      <c r="G128" s="82">
        <v>12</v>
      </c>
      <c r="H128" s="83">
        <v>42979</v>
      </c>
      <c r="I128" s="84" t="s">
        <v>11</v>
      </c>
      <c r="J128" s="85"/>
      <c r="K128" s="85"/>
      <c r="L128" s="86"/>
      <c r="M128" s="85"/>
      <c r="N128" s="73"/>
      <c r="O128" s="85"/>
      <c r="P128" s="86"/>
      <c r="Q128" s="73"/>
      <c r="R128" s="73"/>
      <c r="S128" s="73"/>
    </row>
    <row r="129" spans="1:19" s="5" customFormat="1" ht="26.1" customHeight="1" x14ac:dyDescent="0.2">
      <c r="A129" s="38">
        <v>126</v>
      </c>
      <c r="B129" s="7" t="s">
        <v>336</v>
      </c>
      <c r="C129" s="7" t="s">
        <v>337</v>
      </c>
      <c r="D129" s="7" t="s">
        <v>8</v>
      </c>
      <c r="E129" s="8">
        <f>Birželis!E16</f>
        <v>17664.98</v>
      </c>
      <c r="F129" s="8">
        <f>Birželis!F16</f>
        <v>3542</v>
      </c>
      <c r="G129" s="9">
        <v>12</v>
      </c>
      <c r="H129" s="13">
        <v>42894</v>
      </c>
      <c r="I129" s="14" t="s">
        <v>11</v>
      </c>
      <c r="J129" s="16"/>
      <c r="K129" s="16"/>
      <c r="L129" s="17"/>
      <c r="M129" s="16"/>
      <c r="O129" s="16"/>
      <c r="P129" s="17"/>
    </row>
    <row r="130" spans="1:19" s="5" customFormat="1" ht="26.1" customHeight="1" x14ac:dyDescent="0.2">
      <c r="A130" s="38">
        <v>127</v>
      </c>
      <c r="B130" s="7" t="s">
        <v>198</v>
      </c>
      <c r="C130" s="7" t="s">
        <v>199</v>
      </c>
      <c r="D130" s="7" t="s">
        <v>8</v>
      </c>
      <c r="E130" s="8">
        <f>Kovas!E23</f>
        <v>17135.3</v>
      </c>
      <c r="F130" s="8">
        <f>Kovas!F23</f>
        <v>3348</v>
      </c>
      <c r="G130" s="9">
        <v>10</v>
      </c>
      <c r="H130" s="52">
        <v>42797</v>
      </c>
      <c r="I130" s="14" t="s">
        <v>11</v>
      </c>
      <c r="J130" s="16"/>
      <c r="K130" s="16"/>
      <c r="L130" s="17"/>
      <c r="M130" s="16"/>
      <c r="O130" s="16"/>
      <c r="P130" s="17"/>
    </row>
    <row r="131" spans="1:19" s="5" customFormat="1" ht="26.1" customHeight="1" x14ac:dyDescent="0.2">
      <c r="A131" s="38">
        <v>128</v>
      </c>
      <c r="B131" s="7" t="s">
        <v>431</v>
      </c>
      <c r="C131" s="7" t="s">
        <v>432</v>
      </c>
      <c r="D131" s="7" t="s">
        <v>8</v>
      </c>
      <c r="E131" s="8">
        <f>Rugpjūtis!E21+Rugsėjis!E32</f>
        <v>16761</v>
      </c>
      <c r="F131" s="8">
        <f>Rugpjūtis!F21+Rugsėjis!F32</f>
        <v>2957</v>
      </c>
      <c r="G131" s="9">
        <v>14</v>
      </c>
      <c r="H131" s="13">
        <v>42972</v>
      </c>
      <c r="I131" s="11" t="s">
        <v>15</v>
      </c>
      <c r="J131" s="16"/>
      <c r="K131" s="16"/>
      <c r="L131" s="17"/>
      <c r="M131" s="16"/>
      <c r="O131" s="16"/>
      <c r="P131" s="17"/>
    </row>
    <row r="132" spans="1:19" s="5" customFormat="1" ht="26.1" customHeight="1" x14ac:dyDescent="0.2">
      <c r="A132" s="38">
        <v>129</v>
      </c>
      <c r="B132" s="7" t="s">
        <v>259</v>
      </c>
      <c r="C132" s="7" t="s">
        <v>260</v>
      </c>
      <c r="D132" s="7" t="s">
        <v>258</v>
      </c>
      <c r="E132" s="8">
        <f>Balandis!E23+Gegužė!E17</f>
        <v>16307.23</v>
      </c>
      <c r="F132" s="8">
        <f>Balandis!F23+Gegužė!F17</f>
        <v>4455</v>
      </c>
      <c r="G132" s="9">
        <v>5</v>
      </c>
      <c r="H132" s="10">
        <v>42853</v>
      </c>
      <c r="I132" s="11" t="s">
        <v>261</v>
      </c>
      <c r="J132" s="16"/>
      <c r="K132" s="16"/>
      <c r="L132" s="17"/>
      <c r="M132" s="16"/>
      <c r="O132" s="16"/>
      <c r="P132" s="17"/>
    </row>
    <row r="133" spans="1:19" s="5" customFormat="1" ht="26.1" customHeight="1" x14ac:dyDescent="0.2">
      <c r="A133" s="38">
        <v>130</v>
      </c>
      <c r="B133" s="7" t="s">
        <v>174</v>
      </c>
      <c r="C133" s="7" t="s">
        <v>175</v>
      </c>
      <c r="D133" s="7" t="s">
        <v>176</v>
      </c>
      <c r="E133" s="37">
        <f>Vasaris!E23+Kovas!E34</f>
        <v>15536.6</v>
      </c>
      <c r="F133" s="37">
        <f>Vasaris!F23+Kovas!F34</f>
        <v>3742</v>
      </c>
      <c r="G133" s="9">
        <v>6</v>
      </c>
      <c r="H133" s="10">
        <v>42776</v>
      </c>
      <c r="I133" s="11" t="s">
        <v>173</v>
      </c>
      <c r="J133" s="16"/>
      <c r="K133" s="16"/>
      <c r="L133" s="17"/>
      <c r="M133" s="16"/>
      <c r="O133" s="16"/>
      <c r="P133" s="17"/>
    </row>
    <row r="134" spans="1:19" s="5" customFormat="1" ht="26.1" customHeight="1" x14ac:dyDescent="0.2">
      <c r="A134" s="38">
        <v>131</v>
      </c>
      <c r="B134" s="7" t="s">
        <v>355</v>
      </c>
      <c r="C134" s="7" t="s">
        <v>356</v>
      </c>
      <c r="D134" s="7" t="s">
        <v>357</v>
      </c>
      <c r="E134" s="8">
        <f>Birželis!E18</f>
        <v>15464</v>
      </c>
      <c r="F134" s="8">
        <f>Birželis!F18</f>
        <v>3578</v>
      </c>
      <c r="G134" s="9">
        <v>10</v>
      </c>
      <c r="H134" s="10">
        <v>42902</v>
      </c>
      <c r="I134" s="14" t="s">
        <v>349</v>
      </c>
      <c r="J134" s="16"/>
      <c r="K134" s="16"/>
      <c r="L134" s="17"/>
      <c r="M134" s="16"/>
      <c r="O134" s="16"/>
      <c r="P134" s="17"/>
    </row>
    <row r="135" spans="1:19" s="5" customFormat="1" ht="26.1" customHeight="1" x14ac:dyDescent="0.2">
      <c r="A135" s="38">
        <v>132</v>
      </c>
      <c r="B135" s="113" t="s">
        <v>550</v>
      </c>
      <c r="C135" s="113" t="s">
        <v>550</v>
      </c>
      <c r="D135" s="7" t="s">
        <v>10</v>
      </c>
      <c r="E135" s="81">
        <f>Spalis!E26</f>
        <v>14667</v>
      </c>
      <c r="F135" s="93">
        <f>Spalis!F26</f>
        <v>3053</v>
      </c>
      <c r="G135" s="82">
        <v>8</v>
      </c>
      <c r="H135" s="83">
        <v>43021</v>
      </c>
      <c r="I135" s="84" t="s">
        <v>15</v>
      </c>
      <c r="J135" s="85"/>
      <c r="K135" s="73"/>
      <c r="L135" s="73"/>
      <c r="M135" s="73"/>
      <c r="N135" s="73"/>
      <c r="O135" s="85"/>
      <c r="P135" s="86"/>
      <c r="Q135" s="73"/>
      <c r="R135" s="73"/>
      <c r="S135" s="73"/>
    </row>
    <row r="136" spans="1:19" s="5" customFormat="1" ht="26.1" customHeight="1" x14ac:dyDescent="0.2">
      <c r="A136" s="38">
        <v>133</v>
      </c>
      <c r="B136" s="7" t="s">
        <v>543</v>
      </c>
      <c r="C136" s="7" t="s">
        <v>544</v>
      </c>
      <c r="D136" s="7" t="s">
        <v>8</v>
      </c>
      <c r="E136" s="81">
        <f>Spalis!E27</f>
        <v>14618.47</v>
      </c>
      <c r="F136" s="81">
        <f>Spalis!F27</f>
        <v>2838</v>
      </c>
      <c r="G136" s="82">
        <v>13</v>
      </c>
      <c r="H136" s="83">
        <v>43035</v>
      </c>
      <c r="I136" s="11" t="s">
        <v>545</v>
      </c>
      <c r="J136" s="85"/>
      <c r="K136" s="85"/>
      <c r="L136" s="86"/>
      <c r="M136" s="85"/>
      <c r="N136" s="73"/>
      <c r="O136" s="85"/>
      <c r="P136" s="86"/>
      <c r="Q136" s="73"/>
      <c r="R136" s="73"/>
      <c r="S136" s="73"/>
    </row>
    <row r="137" spans="1:19" s="5" customFormat="1" ht="26.1" customHeight="1" x14ac:dyDescent="0.2">
      <c r="A137" s="38">
        <v>134</v>
      </c>
      <c r="B137" s="80" t="s">
        <v>488</v>
      </c>
      <c r="C137" s="80" t="s">
        <v>487</v>
      </c>
      <c r="D137" s="80" t="s">
        <v>14</v>
      </c>
      <c r="E137" s="81">
        <f>Rugsėjis!E33+Spalis!E29</f>
        <v>14373</v>
      </c>
      <c r="F137" s="93">
        <f>Rugsėjis!F33+Spalis!F29</f>
        <v>2800</v>
      </c>
      <c r="G137" s="82">
        <v>10</v>
      </c>
      <c r="H137" s="83">
        <v>43007</v>
      </c>
      <c r="I137" s="84" t="s">
        <v>15</v>
      </c>
      <c r="J137" s="85"/>
      <c r="K137" s="73"/>
      <c r="L137" s="73"/>
      <c r="M137" s="73"/>
      <c r="N137" s="73"/>
      <c r="O137" s="85"/>
      <c r="P137" s="86"/>
      <c r="Q137" s="73"/>
      <c r="R137" s="73"/>
      <c r="S137" s="73"/>
    </row>
    <row r="138" spans="1:19" s="5" customFormat="1" ht="26.1" customHeight="1" x14ac:dyDescent="0.2">
      <c r="A138" s="38">
        <v>135</v>
      </c>
      <c r="B138" s="7" t="s">
        <v>462</v>
      </c>
      <c r="C138" s="7" t="s">
        <v>463</v>
      </c>
      <c r="D138" s="7" t="s">
        <v>8</v>
      </c>
      <c r="E138" s="8">
        <f>Rugpjūtis!E22+Rugsėjis!E35+Spalis!E47</f>
        <v>12263.86</v>
      </c>
      <c r="F138" s="8">
        <f>Rugpjūtis!F22+Rugsėjis!F35+Spalis!F47</f>
        <v>2502</v>
      </c>
      <c r="G138" s="9">
        <v>10</v>
      </c>
      <c r="H138" s="52">
        <v>42975</v>
      </c>
      <c r="I138" s="53" t="s">
        <v>11</v>
      </c>
      <c r="J138" s="16"/>
      <c r="K138" s="16"/>
      <c r="L138" s="17"/>
      <c r="M138" s="16"/>
      <c r="O138" s="16"/>
      <c r="P138" s="17"/>
    </row>
    <row r="139" spans="1:19" s="5" customFormat="1" ht="26.1" customHeight="1" x14ac:dyDescent="0.2">
      <c r="A139" s="38">
        <v>136</v>
      </c>
      <c r="B139" s="7" t="s">
        <v>200</v>
      </c>
      <c r="C139" s="7" t="s">
        <v>201</v>
      </c>
      <c r="D139" s="7" t="s">
        <v>8</v>
      </c>
      <c r="E139" s="8">
        <f>Kovas!E32+Balandis!E22</f>
        <v>12240.6</v>
      </c>
      <c r="F139" s="8">
        <f>Kovas!F32+Balandis!F22</f>
        <v>2526</v>
      </c>
      <c r="G139" s="9">
        <v>14</v>
      </c>
      <c r="H139" s="24">
        <v>42825</v>
      </c>
      <c r="I139" s="54" t="s">
        <v>11</v>
      </c>
      <c r="J139" s="16"/>
      <c r="K139" s="16"/>
      <c r="L139" s="17"/>
      <c r="M139" s="16"/>
      <c r="O139" s="16"/>
      <c r="P139" s="17"/>
    </row>
    <row r="140" spans="1:19" s="5" customFormat="1" ht="26.1" customHeight="1" x14ac:dyDescent="0.2">
      <c r="A140" s="38">
        <v>137</v>
      </c>
      <c r="B140" s="7" t="s">
        <v>353</v>
      </c>
      <c r="C140" s="7" t="s">
        <v>354</v>
      </c>
      <c r="D140" s="7" t="s">
        <v>10</v>
      </c>
      <c r="E140" s="8">
        <f>Birželis!E23+Liepa!E33+Rugsėjis!E45+Spalis!E51</f>
        <v>12038.9</v>
      </c>
      <c r="F140" s="8">
        <f>Birželis!F23+Liepa!F33+Rugsėjis!F45+Spalis!F51</f>
        <v>2634</v>
      </c>
      <c r="G140" s="9">
        <v>10</v>
      </c>
      <c r="H140" s="24">
        <v>42888</v>
      </c>
      <c r="I140" s="53" t="s">
        <v>349</v>
      </c>
      <c r="J140" s="16"/>
      <c r="K140" s="16"/>
      <c r="L140" s="17"/>
      <c r="M140" s="16"/>
      <c r="O140" s="16"/>
      <c r="P140" s="17"/>
    </row>
    <row r="141" spans="1:19" s="5" customFormat="1" ht="26.1" customHeight="1" x14ac:dyDescent="0.2">
      <c r="A141" s="38">
        <v>138</v>
      </c>
      <c r="B141" s="7" t="s">
        <v>340</v>
      </c>
      <c r="C141" s="7" t="s">
        <v>341</v>
      </c>
      <c r="D141" s="7" t="s">
        <v>10</v>
      </c>
      <c r="E141" s="8">
        <f>Birželis!E24+Liepa!E30+Rugpjūtis!E71</f>
        <v>11348.78</v>
      </c>
      <c r="F141" s="8">
        <f>Birželis!F24+Liepa!F30+Rugpjūtis!F71</f>
        <v>2470</v>
      </c>
      <c r="G141" s="9">
        <v>10</v>
      </c>
      <c r="H141" s="13">
        <v>42902</v>
      </c>
      <c r="I141" s="14" t="s">
        <v>11</v>
      </c>
      <c r="J141" s="16"/>
      <c r="K141" s="16"/>
      <c r="L141" s="17"/>
      <c r="M141" s="16"/>
      <c r="O141" s="16"/>
      <c r="P141" s="17"/>
    </row>
    <row r="142" spans="1:19" s="5" customFormat="1" ht="26.1" customHeight="1" x14ac:dyDescent="0.2">
      <c r="A142" s="38">
        <v>139</v>
      </c>
      <c r="B142" s="7" t="s">
        <v>436</v>
      </c>
      <c r="C142" s="7" t="s">
        <v>437</v>
      </c>
      <c r="D142" s="7" t="s">
        <v>256</v>
      </c>
      <c r="E142" s="8">
        <f>8937.08+Rugsėjis!E34</f>
        <v>10977.58</v>
      </c>
      <c r="F142" s="8">
        <f>1736+Rugsėjis!F34</f>
        <v>2264</v>
      </c>
      <c r="G142" s="9">
        <v>11</v>
      </c>
      <c r="H142" s="13">
        <v>42972</v>
      </c>
      <c r="I142" s="53" t="s">
        <v>16</v>
      </c>
      <c r="J142" s="16"/>
      <c r="K142" s="16"/>
      <c r="L142" s="17"/>
      <c r="M142" s="16"/>
      <c r="O142" s="16"/>
      <c r="P142" s="17"/>
    </row>
    <row r="143" spans="1:19" s="5" customFormat="1" ht="26.1" customHeight="1" x14ac:dyDescent="0.2">
      <c r="A143" s="38">
        <v>140</v>
      </c>
      <c r="B143" s="7" t="s">
        <v>254</v>
      </c>
      <c r="C143" s="7" t="s">
        <v>255</v>
      </c>
      <c r="D143" s="7" t="s">
        <v>256</v>
      </c>
      <c r="E143" s="8">
        <f>Balandis!E26+Gegužė!E25</f>
        <v>9849.14</v>
      </c>
      <c r="F143" s="8">
        <f>Balandis!F26+Gegužė!F25</f>
        <v>2172</v>
      </c>
      <c r="G143" s="9">
        <v>18</v>
      </c>
      <c r="H143" s="24">
        <v>42853</v>
      </c>
      <c r="I143" s="54" t="s">
        <v>257</v>
      </c>
      <c r="J143" s="16"/>
      <c r="K143" s="16"/>
      <c r="L143" s="17"/>
      <c r="M143" s="16"/>
      <c r="O143" s="16"/>
      <c r="P143" s="17"/>
    </row>
    <row r="144" spans="1:19" s="5" customFormat="1" ht="26.1" customHeight="1" x14ac:dyDescent="0.2">
      <c r="A144" s="38">
        <v>141</v>
      </c>
      <c r="B144" s="7" t="s">
        <v>85</v>
      </c>
      <c r="C144" s="7" t="s">
        <v>86</v>
      </c>
      <c r="D144" s="7" t="s">
        <v>8</v>
      </c>
      <c r="E144" s="8">
        <f>'Sausis '!E27</f>
        <v>9747.75</v>
      </c>
      <c r="F144" s="8">
        <f>'Sausis '!F27</f>
        <v>1892</v>
      </c>
      <c r="G144" s="9">
        <v>8</v>
      </c>
      <c r="H144" s="24">
        <v>42713</v>
      </c>
      <c r="I144" s="54" t="s">
        <v>11</v>
      </c>
      <c r="J144" s="16"/>
      <c r="K144" s="16"/>
      <c r="L144" s="42"/>
      <c r="M144" s="16"/>
      <c r="O144" s="16"/>
      <c r="P144" s="17"/>
    </row>
    <row r="145" spans="1:19" s="5" customFormat="1" ht="26.1" customHeight="1" x14ac:dyDescent="0.2">
      <c r="A145" s="38">
        <v>142</v>
      </c>
      <c r="B145" s="80" t="s">
        <v>510</v>
      </c>
      <c r="C145" s="80" t="s">
        <v>511</v>
      </c>
      <c r="D145" s="80" t="s">
        <v>10</v>
      </c>
      <c r="E145" s="98">
        <f>Rugsėjis!E28+Spalis!E39</f>
        <v>9307.2999999999993</v>
      </c>
      <c r="F145" s="98">
        <f>Rugsėjis!F28+Spalis!F39</f>
        <v>1977</v>
      </c>
      <c r="G145" s="82">
        <v>10</v>
      </c>
      <c r="H145" s="115">
        <v>42986</v>
      </c>
      <c r="I145" s="53" t="s">
        <v>349</v>
      </c>
      <c r="J145" s="85"/>
      <c r="K145" s="85"/>
      <c r="L145" s="86"/>
      <c r="M145" s="85"/>
      <c r="N145" s="73"/>
      <c r="O145" s="85"/>
      <c r="P145" s="86"/>
      <c r="Q145" s="73"/>
      <c r="R145" s="73"/>
      <c r="S145" s="73"/>
    </row>
    <row r="146" spans="1:19" s="5" customFormat="1" ht="26.1" customHeight="1" x14ac:dyDescent="0.2">
      <c r="A146" s="38">
        <v>143</v>
      </c>
      <c r="B146" s="7" t="s">
        <v>53</v>
      </c>
      <c r="C146" s="7" t="s">
        <v>54</v>
      </c>
      <c r="D146" s="7" t="s">
        <v>8</v>
      </c>
      <c r="E146" s="8">
        <f>'Sausis '!E28+Vasaris!E41</f>
        <v>9221.41</v>
      </c>
      <c r="F146" s="8">
        <f>'Sausis '!F28+Vasaris!F41</f>
        <v>1874</v>
      </c>
      <c r="G146" s="9">
        <v>8</v>
      </c>
      <c r="H146" s="10">
        <v>42678</v>
      </c>
      <c r="I146" s="14" t="s">
        <v>11</v>
      </c>
      <c r="J146" s="16"/>
      <c r="K146" s="16"/>
      <c r="L146" s="17"/>
      <c r="M146" s="16"/>
      <c r="O146" s="16"/>
      <c r="P146" s="17"/>
    </row>
    <row r="147" spans="1:19" s="5" customFormat="1" ht="26.1" customHeight="1" x14ac:dyDescent="0.2">
      <c r="A147" s="38">
        <v>144</v>
      </c>
      <c r="B147" s="7" t="s">
        <v>270</v>
      </c>
      <c r="C147" s="7" t="s">
        <v>271</v>
      </c>
      <c r="D147" s="7" t="s">
        <v>8</v>
      </c>
      <c r="E147" s="8">
        <f>Gegužė!E15</f>
        <v>9184.66</v>
      </c>
      <c r="F147" s="8">
        <f>Gegužė!F15</f>
        <v>1979</v>
      </c>
      <c r="G147" s="9">
        <v>13</v>
      </c>
      <c r="H147" s="10">
        <v>42860</v>
      </c>
      <c r="I147" s="14" t="s">
        <v>11</v>
      </c>
      <c r="J147" s="16"/>
      <c r="K147" s="16"/>
      <c r="L147" s="17"/>
      <c r="M147" s="16"/>
      <c r="O147" s="16"/>
      <c r="P147" s="17"/>
    </row>
    <row r="148" spans="1:19" s="5" customFormat="1" ht="26.1" customHeight="1" x14ac:dyDescent="0.2">
      <c r="A148" s="38">
        <v>145</v>
      </c>
      <c r="B148" s="12" t="s">
        <v>138</v>
      </c>
      <c r="C148" s="7" t="s">
        <v>139</v>
      </c>
      <c r="D148" s="7" t="s">
        <v>76</v>
      </c>
      <c r="E148" s="8">
        <f>Vasaris!E29+Kovas!E39+Gegužė!E38+Birželis!E73+Liepa!E54+Rugpjūtis!E67+Spalis!E57</f>
        <v>9169.1299999999992</v>
      </c>
      <c r="F148" s="8">
        <f>Vasaris!F29+Kovas!F39+Gegužė!F38+Birželis!F73+Liepa!F54+Rugpjūtis!F67+Spalis!F57</f>
        <v>2307</v>
      </c>
      <c r="G148" s="9">
        <v>8</v>
      </c>
      <c r="H148" s="18">
        <v>42769</v>
      </c>
      <c r="I148" s="11" t="s">
        <v>43</v>
      </c>
    </row>
    <row r="149" spans="1:19" s="5" customFormat="1" ht="26.1" customHeight="1" x14ac:dyDescent="0.2">
      <c r="A149" s="38">
        <v>146</v>
      </c>
      <c r="B149" s="80" t="s">
        <v>483</v>
      </c>
      <c r="C149" s="80" t="s">
        <v>484</v>
      </c>
      <c r="D149" s="80" t="s">
        <v>352</v>
      </c>
      <c r="E149" s="81">
        <f>Rugsėjis!E30</f>
        <v>7675</v>
      </c>
      <c r="F149" s="93">
        <f>Rugsėjis!F30</f>
        <v>1678</v>
      </c>
      <c r="G149" s="82">
        <v>10</v>
      </c>
      <c r="H149" s="83">
        <v>42979</v>
      </c>
      <c r="I149" s="84" t="s">
        <v>15</v>
      </c>
      <c r="J149" s="85"/>
      <c r="K149" s="73"/>
      <c r="L149" s="73"/>
      <c r="M149" s="73"/>
      <c r="N149" s="73"/>
      <c r="O149" s="85"/>
      <c r="P149" s="86"/>
      <c r="Q149" s="73"/>
      <c r="R149" s="73"/>
      <c r="S149" s="73"/>
    </row>
    <row r="150" spans="1:19" s="5" customFormat="1" ht="26.1" customHeight="1" x14ac:dyDescent="0.2">
      <c r="A150" s="38">
        <v>147</v>
      </c>
      <c r="B150" s="7" t="s">
        <v>236</v>
      </c>
      <c r="C150" s="7" t="s">
        <v>237</v>
      </c>
      <c r="D150" s="7" t="s">
        <v>8</v>
      </c>
      <c r="E150" s="8">
        <f>Balandis!E25+Gegužė!E43</f>
        <v>7496.49</v>
      </c>
      <c r="F150" s="8">
        <f>Balandis!F25+Gegužė!F43</f>
        <v>1641</v>
      </c>
      <c r="G150" s="9">
        <v>14</v>
      </c>
      <c r="H150" s="10">
        <v>42832</v>
      </c>
      <c r="I150" s="14" t="s">
        <v>16</v>
      </c>
      <c r="J150" s="16"/>
      <c r="K150" s="16"/>
      <c r="L150" s="17"/>
      <c r="M150" s="16"/>
      <c r="O150" s="16"/>
      <c r="P150" s="17"/>
    </row>
    <row r="151" spans="1:19" s="5" customFormat="1" ht="26.1" customHeight="1" x14ac:dyDescent="0.2">
      <c r="A151" s="38">
        <v>148</v>
      </c>
      <c r="B151" s="7" t="s">
        <v>55</v>
      </c>
      <c r="C151" s="7" t="s">
        <v>56</v>
      </c>
      <c r="D151" s="7" t="s">
        <v>8</v>
      </c>
      <c r="E151" s="8">
        <f>'Sausis '!E29+Vasaris!E47</f>
        <v>7135.61</v>
      </c>
      <c r="F151" s="8">
        <f>'Sausis '!F29+Vasaris!F47</f>
        <v>1415</v>
      </c>
      <c r="G151" s="9">
        <v>5</v>
      </c>
      <c r="H151" s="10">
        <v>42692</v>
      </c>
      <c r="I151" s="14" t="s">
        <v>31</v>
      </c>
      <c r="J151" s="16"/>
      <c r="K151" s="16"/>
      <c r="L151" s="42"/>
      <c r="M151" s="16"/>
      <c r="O151" s="16"/>
      <c r="P151" s="17"/>
    </row>
    <row r="152" spans="1:19" s="5" customFormat="1" ht="26.1" customHeight="1" x14ac:dyDescent="0.2">
      <c r="A152" s="38">
        <v>149</v>
      </c>
      <c r="B152" s="80" t="s">
        <v>535</v>
      </c>
      <c r="C152" s="80" t="s">
        <v>536</v>
      </c>
      <c r="D152" s="7" t="s">
        <v>8</v>
      </c>
      <c r="E152" s="81">
        <f>Spalis!E30</f>
        <v>6975.69</v>
      </c>
      <c r="F152" s="81">
        <f>Spalis!F30</f>
        <v>1330</v>
      </c>
      <c r="G152" s="82">
        <v>10</v>
      </c>
      <c r="H152" s="83">
        <v>43028</v>
      </c>
      <c r="I152" s="87" t="s">
        <v>11</v>
      </c>
      <c r="J152" s="85"/>
      <c r="K152" s="85"/>
      <c r="L152" s="86"/>
      <c r="M152" s="85"/>
      <c r="N152" s="73"/>
      <c r="O152" s="85"/>
      <c r="P152" s="86"/>
      <c r="Q152" s="73"/>
      <c r="R152" s="73"/>
      <c r="S152" s="73"/>
    </row>
    <row r="153" spans="1:19" s="5" customFormat="1" ht="26.1" customHeight="1" x14ac:dyDescent="0.2">
      <c r="A153" s="38">
        <v>150</v>
      </c>
      <c r="B153" s="89" t="s">
        <v>505</v>
      </c>
      <c r="C153" s="80" t="s">
        <v>506</v>
      </c>
      <c r="D153" s="80" t="s">
        <v>507</v>
      </c>
      <c r="E153" s="81">
        <f>Rugsėjis!E31+Spalis!E38</f>
        <v>6372.3600000000006</v>
      </c>
      <c r="F153" s="81">
        <f>Rugsėjis!F31+Spalis!F38</f>
        <v>1519</v>
      </c>
      <c r="G153" s="82">
        <v>6</v>
      </c>
      <c r="H153" s="83">
        <v>42979</v>
      </c>
      <c r="I153" s="84" t="s">
        <v>20</v>
      </c>
      <c r="J153" s="85"/>
      <c r="K153" s="85"/>
      <c r="L153" s="86"/>
      <c r="M153" s="85"/>
      <c r="N153" s="73"/>
      <c r="O153" s="85"/>
      <c r="P153" s="86"/>
      <c r="Q153" s="73"/>
      <c r="R153" s="73"/>
      <c r="S153" s="73"/>
    </row>
    <row r="154" spans="1:19" s="5" customFormat="1" ht="26.1" customHeight="1" x14ac:dyDescent="0.2">
      <c r="A154" s="38">
        <v>151</v>
      </c>
      <c r="B154" s="7" t="s">
        <v>161</v>
      </c>
      <c r="C154" s="7" t="s">
        <v>162</v>
      </c>
      <c r="D154" s="7" t="s">
        <v>8</v>
      </c>
      <c r="E154" s="8">
        <f>Vasaris!E31+Kovas!E38</f>
        <v>6335.5199999999995</v>
      </c>
      <c r="F154" s="8">
        <f>Vasaris!F31+Kovas!F38</f>
        <v>1468</v>
      </c>
      <c r="G154" s="9">
        <v>10</v>
      </c>
      <c r="H154" s="10">
        <v>42790</v>
      </c>
      <c r="I154" s="11" t="s">
        <v>16</v>
      </c>
      <c r="J154" s="16"/>
      <c r="K154" s="16"/>
      <c r="L154" s="17"/>
      <c r="M154" s="16"/>
      <c r="O154" s="16"/>
      <c r="P154" s="17"/>
    </row>
    <row r="155" spans="1:19" s="5" customFormat="1" ht="26.1" customHeight="1" x14ac:dyDescent="0.2">
      <c r="A155" s="38">
        <v>152</v>
      </c>
      <c r="B155" s="7" t="s">
        <v>518</v>
      </c>
      <c r="C155" s="7" t="s">
        <v>519</v>
      </c>
      <c r="D155" s="7" t="s">
        <v>10</v>
      </c>
      <c r="E155" s="8">
        <f>Spalis!E31</f>
        <v>6040.3</v>
      </c>
      <c r="F155" s="8">
        <f>Spalis!F31</f>
        <v>1701</v>
      </c>
      <c r="G155" s="9">
        <v>11</v>
      </c>
      <c r="H155" s="10">
        <v>43014</v>
      </c>
      <c r="I155" s="84" t="s">
        <v>20</v>
      </c>
      <c r="J155" s="16"/>
      <c r="K155" s="16"/>
      <c r="L155" s="17"/>
      <c r="M155" s="16"/>
      <c r="O155" s="16"/>
      <c r="P155" s="17"/>
    </row>
    <row r="156" spans="1:19" s="5" customFormat="1" ht="26.1" customHeight="1" x14ac:dyDescent="0.2">
      <c r="A156" s="38">
        <v>153</v>
      </c>
      <c r="B156" s="7" t="s">
        <v>369</v>
      </c>
      <c r="C156" s="7" t="s">
        <v>370</v>
      </c>
      <c r="D156" s="7" t="s">
        <v>371</v>
      </c>
      <c r="E156" s="8">
        <f>Birželis!E27</f>
        <v>5999</v>
      </c>
      <c r="F156" s="8">
        <f>Birželis!F27</f>
        <v>2773</v>
      </c>
      <c r="G156" s="9">
        <v>1</v>
      </c>
      <c r="H156" s="10">
        <v>42654</v>
      </c>
      <c r="I156" s="11" t="s">
        <v>368</v>
      </c>
      <c r="J156" s="65" t="s">
        <v>401</v>
      </c>
    </row>
    <row r="157" spans="1:19" s="5" customFormat="1" ht="26.1" customHeight="1" x14ac:dyDescent="0.2">
      <c r="A157" s="38">
        <v>154</v>
      </c>
      <c r="B157" s="7" t="s">
        <v>446</v>
      </c>
      <c r="C157" s="7" t="s">
        <v>447</v>
      </c>
      <c r="D157" s="7" t="s">
        <v>448</v>
      </c>
      <c r="E157" s="8">
        <f>Rugpjūtis!E26+Rugsėjis!E39+Spalis!E56</f>
        <v>5937.3</v>
      </c>
      <c r="F157" s="8">
        <f>Rugpjūtis!F26+Rugsėjis!F39+Spalis!F56</f>
        <v>1529</v>
      </c>
      <c r="G157" s="9">
        <v>6</v>
      </c>
      <c r="H157" s="10">
        <v>42958</v>
      </c>
      <c r="I157" s="11" t="s">
        <v>20</v>
      </c>
      <c r="J157" s="16"/>
      <c r="K157" s="16"/>
      <c r="L157" s="17"/>
      <c r="M157" s="16"/>
      <c r="O157" s="16"/>
      <c r="P157" s="17"/>
    </row>
    <row r="158" spans="1:19" s="5" customFormat="1" ht="26.1" customHeight="1" x14ac:dyDescent="0.2">
      <c r="A158" s="38">
        <v>155</v>
      </c>
      <c r="B158" s="58" t="s">
        <v>470</v>
      </c>
      <c r="C158" s="7" t="s">
        <v>470</v>
      </c>
      <c r="D158" s="7" t="s">
        <v>10</v>
      </c>
      <c r="E158" s="8">
        <f>Rugpjūtis!E25</f>
        <v>5935.16</v>
      </c>
      <c r="F158" s="8">
        <f>Rugpjūtis!F25</f>
        <v>1391</v>
      </c>
      <c r="G158" s="9">
        <v>3</v>
      </c>
      <c r="H158" s="10">
        <v>42951</v>
      </c>
      <c r="I158" s="14" t="s">
        <v>173</v>
      </c>
      <c r="J158" s="16"/>
      <c r="K158" s="16"/>
      <c r="L158" s="17"/>
      <c r="M158" s="16"/>
      <c r="O158" s="16"/>
      <c r="P158" s="17"/>
    </row>
    <row r="159" spans="1:19" s="5" customFormat="1" ht="26.1" customHeight="1" x14ac:dyDescent="0.2">
      <c r="A159" s="38">
        <v>156</v>
      </c>
      <c r="B159" s="7" t="s">
        <v>363</v>
      </c>
      <c r="C159" s="7" t="s">
        <v>364</v>
      </c>
      <c r="D159" s="7" t="s">
        <v>10</v>
      </c>
      <c r="E159" s="8">
        <f>Birželis!E29+Liepa!E34+Rugpjūtis!E40+Rugsėjis!E41+Spalis!E52</f>
        <v>5924.6</v>
      </c>
      <c r="F159" s="15">
        <f>Birželis!F29+Liepa!F34+Rugpjūtis!F40+Rugsėjis!F41+Spalis!F52</f>
        <v>1351</v>
      </c>
      <c r="G159" s="9">
        <v>7</v>
      </c>
      <c r="H159" s="10">
        <v>42888</v>
      </c>
      <c r="I159" s="11" t="s">
        <v>20</v>
      </c>
      <c r="J159" s="16"/>
      <c r="K159" s="16"/>
      <c r="L159" s="17"/>
      <c r="M159" s="16"/>
      <c r="O159" s="16"/>
      <c r="P159" s="17"/>
    </row>
    <row r="160" spans="1:19" s="5" customFormat="1" ht="26.1" customHeight="1" x14ac:dyDescent="0.2">
      <c r="A160" s="38">
        <v>157</v>
      </c>
      <c r="B160" s="7" t="s">
        <v>181</v>
      </c>
      <c r="C160" s="7" t="s">
        <v>127</v>
      </c>
      <c r="D160" s="7" t="s">
        <v>128</v>
      </c>
      <c r="E160" s="8">
        <f>'Sausis '!E31+Vasaris!E40+Kovas!E46+Rugpjūtis!E33</f>
        <v>5876.04</v>
      </c>
      <c r="F160" s="8">
        <f>'Sausis '!F31+Vasaris!F40+Kovas!F46+Rugpjūtis!F33</f>
        <v>1410</v>
      </c>
      <c r="G160" s="9">
        <v>1</v>
      </c>
      <c r="H160" s="10">
        <v>42748</v>
      </c>
      <c r="I160" s="11" t="s">
        <v>34</v>
      </c>
      <c r="J160" s="16"/>
      <c r="K160" s="16"/>
      <c r="L160" s="42"/>
      <c r="M160" s="16"/>
      <c r="O160" s="16"/>
      <c r="P160" s="17"/>
    </row>
    <row r="161" spans="1:16" s="5" customFormat="1" ht="26.1" customHeight="1" x14ac:dyDescent="0.2">
      <c r="A161" s="38">
        <v>158</v>
      </c>
      <c r="B161" s="7" t="s">
        <v>291</v>
      </c>
      <c r="C161" s="7" t="s">
        <v>292</v>
      </c>
      <c r="D161" s="7" t="s">
        <v>8</v>
      </c>
      <c r="E161" s="8">
        <f>Gegužė!E22+Birželis!E40</f>
        <v>5415.3099999999995</v>
      </c>
      <c r="F161" s="8">
        <f>Gegužė!F22+Birželis!F40</f>
        <v>1199</v>
      </c>
      <c r="G161" s="9">
        <v>18</v>
      </c>
      <c r="H161" s="10">
        <v>42881</v>
      </c>
      <c r="I161" s="14" t="s">
        <v>16</v>
      </c>
      <c r="J161" s="16"/>
      <c r="K161" s="16"/>
      <c r="L161" s="17"/>
      <c r="M161" s="16"/>
      <c r="O161" s="16"/>
      <c r="P161" s="17"/>
    </row>
    <row r="162" spans="1:16" s="5" customFormat="1" ht="26.1" customHeight="1" x14ac:dyDescent="0.2">
      <c r="A162" s="38">
        <v>159</v>
      </c>
      <c r="B162" s="12" t="s">
        <v>297</v>
      </c>
      <c r="C162" s="12" t="s">
        <v>298</v>
      </c>
      <c r="D162" s="7" t="s">
        <v>216</v>
      </c>
      <c r="E162" s="8">
        <f>Gegužė!E23+Birželis!E50+Liepa!E53+Rugpjūtis!E62+Rugsėjis!E51+Spalis!E55</f>
        <v>4936.6000000000004</v>
      </c>
      <c r="F162" s="8">
        <f>Gegužė!F23+Birželis!F50+Liepa!F53+Rugpjūtis!F62+Rugsėjis!F51+Spalis!F55</f>
        <v>1487</v>
      </c>
      <c r="G162" s="9">
        <v>9</v>
      </c>
      <c r="H162" s="18">
        <v>42860</v>
      </c>
      <c r="I162" s="11" t="s">
        <v>20</v>
      </c>
    </row>
    <row r="163" spans="1:16" s="5" customFormat="1" ht="26.1" customHeight="1" x14ac:dyDescent="0.2">
      <c r="A163" s="38">
        <v>160</v>
      </c>
      <c r="B163" s="7" t="s">
        <v>317</v>
      </c>
      <c r="C163" s="7" t="s">
        <v>318</v>
      </c>
      <c r="D163" s="7" t="s">
        <v>8</v>
      </c>
      <c r="E163" s="8">
        <f>Birželis!E28+Liepa!E51</f>
        <v>4390.9399999999996</v>
      </c>
      <c r="F163" s="8">
        <f>Birželis!F28+Liepa!F51</f>
        <v>941</v>
      </c>
      <c r="G163" s="9">
        <v>14</v>
      </c>
      <c r="H163" s="10">
        <v>42888</v>
      </c>
      <c r="I163" s="14" t="s">
        <v>16</v>
      </c>
      <c r="J163" s="16"/>
      <c r="K163" s="16"/>
      <c r="L163" s="17"/>
      <c r="M163" s="16"/>
      <c r="O163" s="16"/>
      <c r="P163" s="17"/>
    </row>
    <row r="164" spans="1:16" s="5" customFormat="1" ht="26.1" customHeight="1" x14ac:dyDescent="0.2">
      <c r="A164" s="38">
        <v>161</v>
      </c>
      <c r="B164" s="7" t="s">
        <v>217</v>
      </c>
      <c r="C164" s="7" t="s">
        <v>218</v>
      </c>
      <c r="D164" s="7" t="s">
        <v>216</v>
      </c>
      <c r="E164" s="37">
        <f>Kovas!E29</f>
        <v>4042.3999999999996</v>
      </c>
      <c r="F164" s="37">
        <f>Kovas!F29</f>
        <v>1088</v>
      </c>
      <c r="G164" s="9">
        <v>4</v>
      </c>
      <c r="H164" s="10">
        <v>42804</v>
      </c>
      <c r="I164" s="11" t="s">
        <v>173</v>
      </c>
      <c r="J164" s="16"/>
      <c r="K164" s="16"/>
      <c r="L164" s="17"/>
      <c r="M164" s="16"/>
      <c r="O164" s="16"/>
      <c r="P164" s="17"/>
    </row>
    <row r="165" spans="1:16" s="5" customFormat="1" ht="26.1" customHeight="1" x14ac:dyDescent="0.2">
      <c r="A165" s="38">
        <v>162</v>
      </c>
      <c r="B165" s="7" t="s">
        <v>360</v>
      </c>
      <c r="C165" s="7" t="s">
        <v>361</v>
      </c>
      <c r="D165" s="7" t="s">
        <v>362</v>
      </c>
      <c r="E165" s="8">
        <f>Birželis!E30+Liepa!E37+Rugpjūtis!E54+Rugsėjis!E53</f>
        <v>3783.4</v>
      </c>
      <c r="F165" s="15">
        <f>Birželis!F30+Liepa!F37+Rugpjūtis!F54+Rugsėjis!F53</f>
        <v>926</v>
      </c>
      <c r="G165" s="9">
        <v>9</v>
      </c>
      <c r="H165" s="10">
        <v>42895</v>
      </c>
      <c r="I165" s="11" t="s">
        <v>20</v>
      </c>
      <c r="J165" s="16"/>
      <c r="K165" s="16"/>
      <c r="L165" s="17"/>
      <c r="M165" s="16"/>
      <c r="O165" s="16"/>
      <c r="P165" s="17"/>
    </row>
    <row r="166" spans="1:16" s="5" customFormat="1" ht="26.1" customHeight="1" x14ac:dyDescent="0.2">
      <c r="A166" s="38">
        <v>163</v>
      </c>
      <c r="B166" s="7" t="s">
        <v>66</v>
      </c>
      <c r="C166" s="7" t="s">
        <v>65</v>
      </c>
      <c r="D166" s="7" t="s">
        <v>8</v>
      </c>
      <c r="E166" s="8">
        <f>'Sausis '!E30+Vasaris!E46+Kovas!E57+Liepa!E35</f>
        <v>3759.23</v>
      </c>
      <c r="F166" s="8">
        <f>'Sausis '!F30+Vasaris!F46+Kovas!F57+Liepa!F35</f>
        <v>749</v>
      </c>
      <c r="G166" s="9">
        <v>3</v>
      </c>
      <c r="H166" s="10">
        <v>42713</v>
      </c>
      <c r="I166" s="11" t="s">
        <v>36</v>
      </c>
      <c r="J166" s="16"/>
      <c r="K166" s="16"/>
      <c r="L166" s="17"/>
      <c r="M166" s="16"/>
      <c r="O166" s="16"/>
      <c r="P166" s="17"/>
    </row>
    <row r="167" spans="1:16" s="5" customFormat="1" ht="26.1" customHeight="1" x14ac:dyDescent="0.2">
      <c r="A167" s="38">
        <v>164</v>
      </c>
      <c r="B167" s="12" t="s">
        <v>71</v>
      </c>
      <c r="C167" s="7" t="s">
        <v>72</v>
      </c>
      <c r="D167" s="7" t="s">
        <v>73</v>
      </c>
      <c r="E167" s="8">
        <f>'Sausis '!E32+Vasaris!E38+Kovas!E52+Gegužė!E49+Birželis!E48+Rugpjūtis!E60+Rugsėjis!E54+Spalis!E58</f>
        <v>3741.3999999999996</v>
      </c>
      <c r="F167" s="8">
        <f>'Sausis '!F32+Vasaris!F38+Kovas!F52+Gegužė!F49+Birželis!F48+Rugpjūtis!F60+Rugsėjis!F54+Spalis!F58</f>
        <v>978</v>
      </c>
      <c r="G167" s="9">
        <v>3</v>
      </c>
      <c r="H167" s="18">
        <v>42713</v>
      </c>
      <c r="I167" s="11" t="s">
        <v>20</v>
      </c>
      <c r="L167" s="29"/>
    </row>
    <row r="168" spans="1:16" s="5" customFormat="1" ht="26.1" customHeight="1" x14ac:dyDescent="0.2">
      <c r="A168" s="38">
        <v>165</v>
      </c>
      <c r="B168" s="58" t="s">
        <v>469</v>
      </c>
      <c r="C168" s="7" t="s">
        <v>469</v>
      </c>
      <c r="D168" s="7" t="s">
        <v>352</v>
      </c>
      <c r="E168" s="8">
        <f>Rugpjūtis!E31</f>
        <v>3565.34</v>
      </c>
      <c r="F168" s="8">
        <f>Rugpjūtis!F31</f>
        <v>776</v>
      </c>
      <c r="G168" s="9">
        <v>3</v>
      </c>
      <c r="H168" s="10">
        <v>42965</v>
      </c>
      <c r="I168" s="14" t="s">
        <v>173</v>
      </c>
      <c r="J168" s="16"/>
      <c r="K168" s="16"/>
      <c r="L168" s="17"/>
      <c r="M168" s="16"/>
      <c r="O168" s="16"/>
      <c r="P168" s="17"/>
    </row>
    <row r="169" spans="1:16" s="5" customFormat="1" ht="26.1" customHeight="1" x14ac:dyDescent="0.2">
      <c r="A169" s="38">
        <v>166</v>
      </c>
      <c r="B169" s="7" t="s">
        <v>293</v>
      </c>
      <c r="C169" s="7" t="s">
        <v>294</v>
      </c>
      <c r="D169" s="7" t="s">
        <v>8</v>
      </c>
      <c r="E169" s="8">
        <f>Gegužė!E26</f>
        <v>3355.69</v>
      </c>
      <c r="F169" s="8">
        <f>Gegužė!F26</f>
        <v>634</v>
      </c>
      <c r="G169" s="9">
        <v>5</v>
      </c>
      <c r="H169" s="10">
        <v>42860</v>
      </c>
      <c r="I169" s="11" t="s">
        <v>261</v>
      </c>
      <c r="J169" s="16"/>
      <c r="K169" s="16"/>
      <c r="L169" s="17"/>
      <c r="M169" s="16"/>
      <c r="O169" s="16"/>
      <c r="P169" s="17"/>
    </row>
    <row r="170" spans="1:16" s="5" customFormat="1" ht="26.1" customHeight="1" x14ac:dyDescent="0.2">
      <c r="A170" s="38">
        <v>167</v>
      </c>
      <c r="B170" s="12" t="s">
        <v>135</v>
      </c>
      <c r="C170" s="7" t="s">
        <v>136</v>
      </c>
      <c r="D170" s="7" t="s">
        <v>134</v>
      </c>
      <c r="E170" s="8">
        <f>Vasaris!E35+Kovas!E43</f>
        <v>3265.08</v>
      </c>
      <c r="F170" s="8">
        <f>Vasaris!F35+Kovas!F43</f>
        <v>848</v>
      </c>
      <c r="G170" s="9">
        <v>8</v>
      </c>
      <c r="H170" s="18">
        <v>42783</v>
      </c>
      <c r="I170" s="11" t="s">
        <v>43</v>
      </c>
      <c r="L170" s="29"/>
    </row>
    <row r="171" spans="1:16" s="5" customFormat="1" ht="26.1" customHeight="1" x14ac:dyDescent="0.2">
      <c r="A171" s="38">
        <v>168</v>
      </c>
      <c r="B171" s="7" t="s">
        <v>177</v>
      </c>
      <c r="C171" s="7" t="s">
        <v>178</v>
      </c>
      <c r="D171" s="7" t="s">
        <v>76</v>
      </c>
      <c r="E171" s="37">
        <f>2348+Kovas!E40</f>
        <v>3217</v>
      </c>
      <c r="F171" s="37">
        <f>620+Kovas!F40</f>
        <v>835</v>
      </c>
      <c r="G171" s="9">
        <v>5</v>
      </c>
      <c r="H171" s="10">
        <v>42790</v>
      </c>
      <c r="I171" s="11" t="s">
        <v>173</v>
      </c>
      <c r="J171" s="16"/>
      <c r="K171" s="16"/>
      <c r="L171" s="42"/>
      <c r="M171" s="16"/>
      <c r="O171" s="16"/>
      <c r="P171" s="17"/>
    </row>
    <row r="172" spans="1:16" s="5" customFormat="1" ht="26.1" customHeight="1" x14ac:dyDescent="0.2">
      <c r="A172" s="38">
        <v>169</v>
      </c>
      <c r="B172" s="7" t="s">
        <v>423</v>
      </c>
      <c r="C172" s="7" t="s">
        <v>424</v>
      </c>
      <c r="D172" s="7" t="s">
        <v>357</v>
      </c>
      <c r="E172" s="8">
        <f>Liepa!E27</f>
        <v>2877.56</v>
      </c>
      <c r="F172" s="8">
        <f>Liepa!F27</f>
        <v>750</v>
      </c>
      <c r="G172" s="9">
        <v>5</v>
      </c>
      <c r="H172" s="10">
        <v>42937</v>
      </c>
      <c r="I172" s="14" t="s">
        <v>349</v>
      </c>
      <c r="J172" s="16"/>
      <c r="K172" s="16"/>
      <c r="L172" s="17"/>
      <c r="M172" s="16"/>
      <c r="O172" s="16"/>
      <c r="P172" s="17"/>
    </row>
    <row r="173" spans="1:16" s="5" customFormat="1" ht="26.1" customHeight="1" x14ac:dyDescent="0.2">
      <c r="A173" s="38">
        <v>170</v>
      </c>
      <c r="B173" s="7" t="s">
        <v>18</v>
      </c>
      <c r="C173" s="7" t="s">
        <v>19</v>
      </c>
      <c r="D173" s="7" t="s">
        <v>10</v>
      </c>
      <c r="E173" s="8">
        <f>'Sausis '!E38+Kovas!E44+Gegužė!E36+Birželis!E55+Liepa!E39+Rugpjūtis!E49+Rugsėjis!E43+Spalis!E44</f>
        <v>2860.9000000000005</v>
      </c>
      <c r="F173" s="15">
        <f>'Sausis '!F38+Kovas!F44+Gegužė!F36+Birželis!F55+Liepa!F39+Rugpjūtis!F49+Rugsėjis!F43+Spalis!F44</f>
        <v>606</v>
      </c>
      <c r="G173" s="9">
        <v>1</v>
      </c>
      <c r="H173" s="10">
        <v>42244</v>
      </c>
      <c r="I173" s="11" t="s">
        <v>20</v>
      </c>
      <c r="J173" s="16"/>
      <c r="O173" s="16"/>
      <c r="P173" s="17"/>
    </row>
    <row r="174" spans="1:16" s="5" customFormat="1" ht="26.1" customHeight="1" x14ac:dyDescent="0.2">
      <c r="A174" s="38">
        <v>171</v>
      </c>
      <c r="B174" s="7" t="s">
        <v>449</v>
      </c>
      <c r="C174" s="7" t="s">
        <v>450</v>
      </c>
      <c r="D174" s="7" t="s">
        <v>451</v>
      </c>
      <c r="E174" s="8">
        <f>Rugpjūtis!E34+Rugsėjis!E37+Spalis!E50</f>
        <v>2691.9</v>
      </c>
      <c r="F174" s="8">
        <f>Rugpjūtis!F34+Rugsėjis!F37+Spalis!F50</f>
        <v>784</v>
      </c>
      <c r="G174" s="9">
        <v>7</v>
      </c>
      <c r="H174" s="10">
        <v>42972</v>
      </c>
      <c r="I174" s="11" t="s">
        <v>20</v>
      </c>
      <c r="J174" s="16"/>
      <c r="K174" s="16"/>
      <c r="L174" s="17"/>
      <c r="M174" s="16"/>
      <c r="O174" s="16"/>
      <c r="P174" s="17"/>
    </row>
    <row r="175" spans="1:16" s="5" customFormat="1" ht="26.1" customHeight="1" x14ac:dyDescent="0.2">
      <c r="A175" s="38">
        <v>172</v>
      </c>
      <c r="B175" s="7" t="s">
        <v>386</v>
      </c>
      <c r="C175" s="7" t="s">
        <v>387</v>
      </c>
      <c r="D175" s="7" t="s">
        <v>10</v>
      </c>
      <c r="E175" s="8">
        <f>Birželis!E31</f>
        <v>2644</v>
      </c>
      <c r="F175" s="8">
        <f>Birželis!F31</f>
        <v>1134</v>
      </c>
      <c r="G175" s="9">
        <v>1</v>
      </c>
      <c r="H175" s="10" t="s">
        <v>388</v>
      </c>
      <c r="I175" s="11" t="s">
        <v>368</v>
      </c>
      <c r="J175" s="65" t="s">
        <v>401</v>
      </c>
    </row>
    <row r="176" spans="1:16" s="5" customFormat="1" ht="26.1" customHeight="1" x14ac:dyDescent="0.2">
      <c r="A176" s="38">
        <v>173</v>
      </c>
      <c r="B176" s="7" t="s">
        <v>358</v>
      </c>
      <c r="C176" s="7" t="s">
        <v>359</v>
      </c>
      <c r="D176" s="7" t="s">
        <v>10</v>
      </c>
      <c r="E176" s="8">
        <f>Birželis!E37+Liepa!E43+Rugsėjis!E48</f>
        <v>2599.5</v>
      </c>
      <c r="F176" s="8">
        <f>Birželis!F37+Liepa!F43+Rugsėjis!F48</f>
        <v>704</v>
      </c>
      <c r="G176" s="9">
        <v>5</v>
      </c>
      <c r="H176" s="10">
        <v>42902</v>
      </c>
      <c r="I176" s="14" t="s">
        <v>349</v>
      </c>
      <c r="J176" s="16"/>
      <c r="K176" s="16"/>
      <c r="L176" s="17"/>
      <c r="M176" s="16"/>
      <c r="O176" s="16"/>
      <c r="P176" s="17"/>
    </row>
    <row r="177" spans="1:16" s="5" customFormat="1" ht="26.1" customHeight="1" x14ac:dyDescent="0.2">
      <c r="A177" s="38">
        <v>174</v>
      </c>
      <c r="B177" s="7" t="s">
        <v>389</v>
      </c>
      <c r="C177" s="7" t="s">
        <v>389</v>
      </c>
      <c r="D177" s="7" t="s">
        <v>134</v>
      </c>
      <c r="E177" s="8">
        <f>Birželis!E33</f>
        <v>2543.4</v>
      </c>
      <c r="F177" s="15">
        <f>Birželis!F33</f>
        <v>1372</v>
      </c>
      <c r="G177" s="9">
        <v>1</v>
      </c>
      <c r="H177" s="10" t="s">
        <v>390</v>
      </c>
      <c r="I177" s="11" t="s">
        <v>368</v>
      </c>
      <c r="J177" s="65" t="s">
        <v>401</v>
      </c>
      <c r="K177" s="16"/>
      <c r="L177" s="17"/>
      <c r="M177" s="16"/>
      <c r="O177" s="16"/>
      <c r="P177" s="17"/>
    </row>
    <row r="178" spans="1:16" s="5" customFormat="1" ht="26.1" customHeight="1" x14ac:dyDescent="0.2">
      <c r="A178" s="38">
        <v>175</v>
      </c>
      <c r="B178" s="7" t="s">
        <v>399</v>
      </c>
      <c r="C178" s="7" t="s">
        <v>399</v>
      </c>
      <c r="D178" s="7" t="s">
        <v>134</v>
      </c>
      <c r="E178" s="8">
        <f>Birželis!E34</f>
        <v>2483.1</v>
      </c>
      <c r="F178" s="8">
        <f>Birželis!F34</f>
        <v>995</v>
      </c>
      <c r="G178" s="9">
        <v>1</v>
      </c>
      <c r="H178" s="10" t="s">
        <v>400</v>
      </c>
      <c r="I178" s="11" t="s">
        <v>368</v>
      </c>
      <c r="J178" s="65" t="s">
        <v>401</v>
      </c>
    </row>
    <row r="179" spans="1:16" s="5" customFormat="1" ht="26.1" customHeight="1" x14ac:dyDescent="0.2">
      <c r="A179" s="38">
        <v>176</v>
      </c>
      <c r="B179" s="7" t="s">
        <v>372</v>
      </c>
      <c r="C179" s="7" t="s">
        <v>373</v>
      </c>
      <c r="D179" s="7" t="s">
        <v>374</v>
      </c>
      <c r="E179" s="8">
        <f>Birželis!E35</f>
        <v>2465</v>
      </c>
      <c r="F179" s="8">
        <f>Birželis!F35</f>
        <v>1321</v>
      </c>
      <c r="G179" s="9">
        <v>1</v>
      </c>
      <c r="H179" s="10">
        <v>40789</v>
      </c>
      <c r="I179" s="11" t="s">
        <v>368</v>
      </c>
      <c r="J179" s="65" t="s">
        <v>401</v>
      </c>
      <c r="K179" s="19"/>
    </row>
    <row r="180" spans="1:16" s="5" customFormat="1" ht="26.1" customHeight="1" x14ac:dyDescent="0.2">
      <c r="A180" s="38">
        <v>177</v>
      </c>
      <c r="B180" s="7" t="s">
        <v>365</v>
      </c>
      <c r="C180" s="7" t="s">
        <v>366</v>
      </c>
      <c r="D180" s="7" t="s">
        <v>367</v>
      </c>
      <c r="E180" s="8">
        <f>Birželis!E36</f>
        <v>2363</v>
      </c>
      <c r="F180" s="8">
        <f>Birželis!F36</f>
        <v>1074</v>
      </c>
      <c r="G180" s="9">
        <v>1</v>
      </c>
      <c r="H180" s="10">
        <v>42030</v>
      </c>
      <c r="I180" s="11" t="s">
        <v>368</v>
      </c>
      <c r="J180" s="65" t="s">
        <v>401</v>
      </c>
    </row>
    <row r="181" spans="1:16" s="5" customFormat="1" ht="26.1" customHeight="1" x14ac:dyDescent="0.2">
      <c r="A181" s="38">
        <v>178</v>
      </c>
      <c r="B181" s="7" t="s">
        <v>44</v>
      </c>
      <c r="C181" s="7" t="s">
        <v>45</v>
      </c>
      <c r="D181" s="7" t="s">
        <v>8</v>
      </c>
      <c r="E181" s="8">
        <f>'Sausis '!E35+Vasaris!E51+Gegužė!E33+Birželis!E56+Liepa!E60+Rugpjūtis!E47</f>
        <v>2290.4399999999996</v>
      </c>
      <c r="F181" s="8">
        <f>'Sausis '!F35+Vasaris!F51+Gegužė!F33+Birželis!F56+Liepa!F60+Rugpjūtis!F47</f>
        <v>842</v>
      </c>
      <c r="G181" s="9">
        <v>3</v>
      </c>
      <c r="H181" s="10">
        <v>42664</v>
      </c>
      <c r="I181" s="11" t="s">
        <v>13</v>
      </c>
      <c r="J181" s="16"/>
      <c r="K181" s="16"/>
      <c r="L181" s="17"/>
      <c r="M181" s="16"/>
      <c r="O181" s="16"/>
      <c r="P181" s="17"/>
    </row>
    <row r="182" spans="1:16" s="5" customFormat="1" ht="26.1" customHeight="1" x14ac:dyDescent="0.2">
      <c r="A182" s="38">
        <v>179</v>
      </c>
      <c r="B182" s="7" t="s">
        <v>57</v>
      </c>
      <c r="C182" s="7" t="s">
        <v>58</v>
      </c>
      <c r="D182" s="7" t="s">
        <v>8</v>
      </c>
      <c r="E182" s="8">
        <f>'Sausis '!E34+Vasaris!E48+Kovas!E45</f>
        <v>2225.0600000000004</v>
      </c>
      <c r="F182" s="8">
        <f>'Sausis '!F34+Vasaris!F48+Kovas!F45</f>
        <v>395</v>
      </c>
      <c r="G182" s="9">
        <v>3</v>
      </c>
      <c r="H182" s="10">
        <v>42685</v>
      </c>
      <c r="I182" s="14" t="s">
        <v>32</v>
      </c>
      <c r="J182" s="16"/>
      <c r="K182" s="16"/>
      <c r="L182" s="17"/>
      <c r="M182" s="16"/>
      <c r="O182" s="16"/>
      <c r="P182" s="17"/>
    </row>
    <row r="183" spans="1:16" s="5" customFormat="1" ht="26.1" customHeight="1" x14ac:dyDescent="0.2">
      <c r="A183" s="38">
        <v>180</v>
      </c>
      <c r="B183" s="12" t="s">
        <v>37</v>
      </c>
      <c r="C183" s="7" t="s">
        <v>38</v>
      </c>
      <c r="D183" s="7" t="s">
        <v>10</v>
      </c>
      <c r="E183" s="8">
        <f>'Sausis '!E40+Kovas!E48+Gegužė!E37+Birželis!E66+Liepa!E42+Rugpjūtis!E55+Rugsėjis!E42+Spalis!E43</f>
        <v>2138.6999999999998</v>
      </c>
      <c r="F183" s="8">
        <f>'Sausis '!F40+Kovas!F48+Gegužė!F37+Birželis!F66+Liepa!F42+Rugpjūtis!F55+Rugsėjis!F42+Spalis!F43</f>
        <v>480</v>
      </c>
      <c r="G183" s="9">
        <v>1</v>
      </c>
      <c r="H183" s="18">
        <v>42601</v>
      </c>
      <c r="I183" s="11" t="s">
        <v>20</v>
      </c>
    </row>
    <row r="184" spans="1:16" s="5" customFormat="1" ht="26.1" customHeight="1" x14ac:dyDescent="0.2">
      <c r="A184" s="38">
        <v>181</v>
      </c>
      <c r="B184" s="7" t="s">
        <v>129</v>
      </c>
      <c r="C184" s="7" t="s">
        <v>130</v>
      </c>
      <c r="D184" s="7" t="s">
        <v>131</v>
      </c>
      <c r="E184" s="8">
        <f>'Sausis '!E33+Vasaris!E50+Kovas!E56+Balandis!E42+Rugpjūtis!E61</f>
        <v>1931.8000000000002</v>
      </c>
      <c r="F184" s="8">
        <f>'Sausis '!F33+Vasaris!F50+Kovas!F56+Balandis!F42+Rugpjūtis!F61</f>
        <v>593</v>
      </c>
      <c r="G184" s="9">
        <v>1</v>
      </c>
      <c r="H184" s="10">
        <v>42748</v>
      </c>
      <c r="I184" s="11" t="s">
        <v>34</v>
      </c>
      <c r="J184" s="16"/>
      <c r="K184" s="16"/>
      <c r="L184" s="42"/>
      <c r="M184" s="16"/>
      <c r="O184" s="16"/>
      <c r="P184" s="17"/>
    </row>
    <row r="185" spans="1:16" s="5" customFormat="1" ht="26.1" customHeight="1" x14ac:dyDescent="0.2">
      <c r="A185" s="38">
        <v>182</v>
      </c>
      <c r="B185" s="7" t="s">
        <v>375</v>
      </c>
      <c r="C185" s="7" t="s">
        <v>376</v>
      </c>
      <c r="D185" s="7" t="s">
        <v>374</v>
      </c>
      <c r="E185" s="8">
        <f>Birželis!E38</f>
        <v>1879</v>
      </c>
      <c r="F185" s="8">
        <f>Birželis!F38</f>
        <v>946</v>
      </c>
      <c r="G185" s="9">
        <v>1</v>
      </c>
      <c r="H185" s="10">
        <v>41307</v>
      </c>
      <c r="I185" s="11" t="s">
        <v>368</v>
      </c>
      <c r="J185" s="65" t="s">
        <v>401</v>
      </c>
    </row>
    <row r="186" spans="1:16" s="5" customFormat="1" ht="26.1" customHeight="1" x14ac:dyDescent="0.2">
      <c r="A186" s="38">
        <v>183</v>
      </c>
      <c r="B186" s="7" t="s">
        <v>285</v>
      </c>
      <c r="C186" s="7" t="s">
        <v>286</v>
      </c>
      <c r="D186" s="7" t="s">
        <v>8</v>
      </c>
      <c r="E186" s="8">
        <f>Gegužė!E40+Birželis!E46+Liepa!E35+Rugpjūtis!E53+Rugsėjis!E58</f>
        <v>1852.13</v>
      </c>
      <c r="F186" s="8">
        <f>Gegužė!F40+Birželis!F46+Liepa!F36+Rugpjūtis!F53+Rugsėjis!F58</f>
        <v>960</v>
      </c>
      <c r="G186" s="9">
        <v>2</v>
      </c>
      <c r="H186" s="10">
        <v>42566</v>
      </c>
      <c r="I186" s="14" t="s">
        <v>13</v>
      </c>
      <c r="J186" s="16"/>
      <c r="K186" s="16"/>
      <c r="L186" s="17"/>
      <c r="M186" s="16"/>
      <c r="O186" s="16"/>
      <c r="P186" s="17"/>
    </row>
    <row r="187" spans="1:16" s="5" customFormat="1" ht="26.1" customHeight="1" x14ac:dyDescent="0.2">
      <c r="A187" s="38">
        <v>184</v>
      </c>
      <c r="B187" s="7" t="s">
        <v>172</v>
      </c>
      <c r="C187" s="7" t="s">
        <v>171</v>
      </c>
      <c r="D187" s="7" t="s">
        <v>10</v>
      </c>
      <c r="E187" s="8">
        <f>Vasaris!E42+Kovas!E58+Balandis!E35+Rugpjūtis!E65</f>
        <v>1795.9</v>
      </c>
      <c r="F187" s="8">
        <f>Vasaris!F42+Kovas!F58+Balandis!F35+Rugpjūtis!F65</f>
        <v>646</v>
      </c>
      <c r="G187" s="9">
        <v>1</v>
      </c>
      <c r="H187" s="10">
        <v>42772</v>
      </c>
      <c r="I187" s="11" t="s">
        <v>34</v>
      </c>
      <c r="J187" s="16"/>
      <c r="K187" s="16"/>
      <c r="L187" s="43"/>
      <c r="M187" s="16"/>
      <c r="O187" s="16"/>
      <c r="P187" s="17"/>
    </row>
    <row r="188" spans="1:16" s="5" customFormat="1" ht="26.1" customHeight="1" x14ac:dyDescent="0.2">
      <c r="A188" s="38">
        <v>185</v>
      </c>
      <c r="B188" s="7" t="s">
        <v>321</v>
      </c>
      <c r="C188" s="7" t="s">
        <v>321</v>
      </c>
      <c r="D188" s="7" t="s">
        <v>8</v>
      </c>
      <c r="E188" s="8">
        <f>Birželis!E45+Liepa!E45+Rugpjūtis!E45</f>
        <v>1147.3699999999999</v>
      </c>
      <c r="F188" s="15">
        <f>Birželis!F45+Liepa!F45+Rugpjūtis!F45</f>
        <v>615</v>
      </c>
      <c r="G188" s="9">
        <v>3</v>
      </c>
      <c r="H188" s="10">
        <v>42447</v>
      </c>
      <c r="I188" s="14" t="s">
        <v>322</v>
      </c>
      <c r="J188" s="16"/>
      <c r="O188" s="16"/>
      <c r="P188" s="17"/>
    </row>
    <row r="189" spans="1:16" s="5" customFormat="1" ht="26.1" customHeight="1" x14ac:dyDescent="0.2">
      <c r="A189" s="38">
        <v>186</v>
      </c>
      <c r="B189" s="7" t="s">
        <v>305</v>
      </c>
      <c r="C189" s="23" t="s">
        <v>304</v>
      </c>
      <c r="D189" s="23" t="s">
        <v>8</v>
      </c>
      <c r="E189" s="8">
        <f>Birželis!E52+Liepa!E40+Rugpjūtis!E51+Rugsėjis!E52</f>
        <v>1046.74</v>
      </c>
      <c r="F189" s="8">
        <f>Birželis!F52+Liepa!F40+Rugpjūtis!F51+Rugsėjis!F52</f>
        <v>600</v>
      </c>
      <c r="G189" s="25">
        <v>1</v>
      </c>
      <c r="H189" s="24">
        <v>42587</v>
      </c>
      <c r="I189" s="11" t="s">
        <v>36</v>
      </c>
      <c r="J189" s="16"/>
      <c r="K189" s="16"/>
      <c r="L189" s="42"/>
      <c r="M189" s="16"/>
      <c r="O189" s="16"/>
      <c r="P189" s="17"/>
    </row>
    <row r="190" spans="1:16" s="5" customFormat="1" ht="26.1" customHeight="1" x14ac:dyDescent="0.2">
      <c r="A190" s="38">
        <v>187</v>
      </c>
      <c r="B190" s="12" t="s">
        <v>47</v>
      </c>
      <c r="C190" s="66" t="s">
        <v>46</v>
      </c>
      <c r="D190" s="23" t="s">
        <v>10</v>
      </c>
      <c r="E190" s="8">
        <f>'Sausis '!E41+Kovas!E50+Gegužė!E44+Birželis!E71+Liepa!E59+Rugpjūtis!E64+Rugsėjis!E46+Spalis!E53</f>
        <v>971.7</v>
      </c>
      <c r="F190" s="8">
        <f>'Sausis '!F41+Kovas!F50+Gegužė!F44+Birželis!F71+Liepa!F59+Rugpjūtis!F64+Rugsėjis!F46+Spalis!F53</f>
        <v>211</v>
      </c>
      <c r="G190" s="25">
        <v>2</v>
      </c>
      <c r="H190" s="51">
        <v>42657</v>
      </c>
      <c r="I190" s="11" t="s">
        <v>20</v>
      </c>
    </row>
    <row r="191" spans="1:16" s="5" customFormat="1" ht="26.1" customHeight="1" x14ac:dyDescent="0.2">
      <c r="A191" s="38">
        <v>188</v>
      </c>
      <c r="B191" s="7" t="s">
        <v>325</v>
      </c>
      <c r="C191" s="23" t="s">
        <v>326</v>
      </c>
      <c r="D191" s="23" t="s">
        <v>8</v>
      </c>
      <c r="E191" s="8">
        <f>Birželis!E44+Liepa!E44</f>
        <v>913.5</v>
      </c>
      <c r="F191" s="8">
        <f>Birželis!F44+Liepa!F44</f>
        <v>552</v>
      </c>
      <c r="G191" s="25">
        <v>1</v>
      </c>
      <c r="H191" s="24">
        <v>42503</v>
      </c>
      <c r="I191" s="11" t="s">
        <v>32</v>
      </c>
      <c r="J191" s="16"/>
      <c r="K191" s="16"/>
      <c r="L191" s="17"/>
      <c r="M191" s="16"/>
      <c r="O191" s="16"/>
      <c r="P191" s="17"/>
    </row>
    <row r="192" spans="1:16" s="5" customFormat="1" ht="26.1" customHeight="1" x14ac:dyDescent="0.2">
      <c r="A192" s="38">
        <v>189</v>
      </c>
      <c r="B192" s="7" t="s">
        <v>283</v>
      </c>
      <c r="C192" s="7" t="s">
        <v>284</v>
      </c>
      <c r="D192" s="7" t="s">
        <v>8</v>
      </c>
      <c r="E192" s="8">
        <f>Gegužė!E34+Liepa!E47+Rugpjūtis!E44</f>
        <v>901.48</v>
      </c>
      <c r="F192" s="8">
        <f>Gegužė!F34+Liepa!F47+Rugpjūtis!F44</f>
        <v>530</v>
      </c>
      <c r="G192" s="9">
        <v>1</v>
      </c>
      <c r="H192" s="10">
        <v>42517</v>
      </c>
      <c r="I192" s="14" t="s">
        <v>16</v>
      </c>
      <c r="J192" s="16"/>
      <c r="K192" s="16"/>
      <c r="L192" s="17"/>
      <c r="M192" s="16"/>
      <c r="O192" s="16"/>
      <c r="P192" s="17"/>
    </row>
    <row r="193" spans="1:16" s="5" customFormat="1" ht="26.1" customHeight="1" x14ac:dyDescent="0.2">
      <c r="A193" s="38">
        <v>190</v>
      </c>
      <c r="B193" s="12" t="s">
        <v>377</v>
      </c>
      <c r="C193" s="62" t="s">
        <v>378</v>
      </c>
      <c r="D193" s="62" t="s">
        <v>224</v>
      </c>
      <c r="E193" s="8">
        <f>Birželis!E39</f>
        <v>895</v>
      </c>
      <c r="F193" s="21">
        <f>Birželis!F39</f>
        <v>455</v>
      </c>
      <c r="G193" s="63">
        <v>1</v>
      </c>
      <c r="H193" s="52">
        <v>42301</v>
      </c>
      <c r="I193" s="54" t="s">
        <v>368</v>
      </c>
      <c r="J193" s="65" t="s">
        <v>401</v>
      </c>
    </row>
    <row r="194" spans="1:16" s="5" customFormat="1" ht="26.1" customHeight="1" x14ac:dyDescent="0.2">
      <c r="A194" s="38">
        <v>191</v>
      </c>
      <c r="B194" s="58" t="s">
        <v>282</v>
      </c>
      <c r="C194" s="7" t="s">
        <v>281</v>
      </c>
      <c r="D194" s="7" t="s">
        <v>8</v>
      </c>
      <c r="E194" s="8">
        <f>Gegužė!E47+Birželis!E51+Liepa!E46+Rugpjūtis!E73+Rugsėjis!E57</f>
        <v>812.09999999999991</v>
      </c>
      <c r="F194" s="8">
        <f>Gegužė!F47+Birželis!F51+Liepa!F46+Rugpjūtis!F73+Rugsėjis!F57</f>
        <v>456</v>
      </c>
      <c r="G194" s="9">
        <v>1</v>
      </c>
      <c r="H194" s="10">
        <v>42650</v>
      </c>
      <c r="I194" s="11" t="s">
        <v>36</v>
      </c>
      <c r="J194" s="16"/>
      <c r="K194" s="16"/>
      <c r="L194" s="17"/>
      <c r="M194" s="16"/>
      <c r="O194" s="16"/>
      <c r="P194" s="17"/>
    </row>
    <row r="195" spans="1:16" s="5" customFormat="1" ht="26.1" customHeight="1" x14ac:dyDescent="0.2">
      <c r="A195" s="38">
        <v>192</v>
      </c>
      <c r="B195" s="7" t="s">
        <v>63</v>
      </c>
      <c r="C195" s="7" t="s">
        <v>64</v>
      </c>
      <c r="D195" s="7" t="s">
        <v>17</v>
      </c>
      <c r="E195" s="8">
        <f>'Sausis '!E36</f>
        <v>740</v>
      </c>
      <c r="F195" s="8">
        <f>'Sausis '!F36</f>
        <v>227</v>
      </c>
      <c r="G195" s="9">
        <v>3</v>
      </c>
      <c r="H195" s="10">
        <v>42678</v>
      </c>
      <c r="I195" s="11" t="s">
        <v>33</v>
      </c>
      <c r="J195" s="16"/>
      <c r="K195" s="16"/>
      <c r="L195" s="17"/>
      <c r="M195" s="16"/>
      <c r="O195" s="16"/>
      <c r="P195" s="17"/>
    </row>
    <row r="196" spans="1:16" s="5" customFormat="1" ht="26.1" customHeight="1" x14ac:dyDescent="0.2">
      <c r="A196" s="38">
        <v>193</v>
      </c>
      <c r="B196" s="7" t="s">
        <v>327</v>
      </c>
      <c r="C196" s="7" t="s">
        <v>328</v>
      </c>
      <c r="D196" s="7" t="s">
        <v>14</v>
      </c>
      <c r="E196" s="8">
        <f>Birželis!E58+Liepa!E50+Rugpjūtis!E57</f>
        <v>711.09999999999991</v>
      </c>
      <c r="F196" s="15">
        <f>Birželis!F58+Liepa!F50+Rugpjūtis!F57</f>
        <v>423</v>
      </c>
      <c r="G196" s="9">
        <v>1</v>
      </c>
      <c r="H196" s="10">
        <v>42461</v>
      </c>
      <c r="I196" s="11" t="s">
        <v>329</v>
      </c>
      <c r="J196" s="16"/>
      <c r="K196" s="16"/>
      <c r="L196" s="17"/>
      <c r="M196" s="16"/>
      <c r="O196" s="16"/>
      <c r="P196" s="17"/>
    </row>
    <row r="197" spans="1:16" s="5" customFormat="1" ht="26.1" customHeight="1" x14ac:dyDescent="0.2">
      <c r="A197" s="38">
        <v>194</v>
      </c>
      <c r="B197" s="12" t="s">
        <v>334</v>
      </c>
      <c r="C197" s="7" t="s">
        <v>335</v>
      </c>
      <c r="D197" s="7" t="s">
        <v>14</v>
      </c>
      <c r="E197" s="8">
        <f>Birželis!E72+Liepa!E41+Rugpjūtis!E46</f>
        <v>700.9</v>
      </c>
      <c r="F197" s="8">
        <f>Birželis!F72+Liepa!F41+Rugpjūtis!F46</f>
        <v>393</v>
      </c>
      <c r="G197" s="9">
        <v>1</v>
      </c>
      <c r="H197" s="18">
        <v>42489</v>
      </c>
      <c r="I197" s="11" t="s">
        <v>11</v>
      </c>
    </row>
    <row r="198" spans="1:16" s="5" customFormat="1" ht="26.1" customHeight="1" x14ac:dyDescent="0.2">
      <c r="A198" s="38">
        <v>195</v>
      </c>
      <c r="B198" s="7" t="s">
        <v>319</v>
      </c>
      <c r="C198" s="7" t="s">
        <v>320</v>
      </c>
      <c r="D198" s="7" t="s">
        <v>8</v>
      </c>
      <c r="E198" s="8">
        <f>Birželis!E65+Liepa!E48+Rugpjūtis!E52</f>
        <v>680.8</v>
      </c>
      <c r="F198" s="15">
        <f>Birželis!F65+Liepa!F48+Rugpjūtis!F52</f>
        <v>372</v>
      </c>
      <c r="G198" s="9">
        <v>2</v>
      </c>
      <c r="H198" s="10">
        <v>42433</v>
      </c>
      <c r="I198" s="11" t="s">
        <v>9</v>
      </c>
      <c r="J198" s="16"/>
      <c r="O198" s="16"/>
      <c r="P198" s="17"/>
    </row>
    <row r="199" spans="1:16" s="5" customFormat="1" ht="26.1" customHeight="1" x14ac:dyDescent="0.2">
      <c r="A199" s="38">
        <v>196</v>
      </c>
      <c r="B199" s="12" t="s">
        <v>61</v>
      </c>
      <c r="C199" s="7" t="s">
        <v>62</v>
      </c>
      <c r="D199" s="7" t="s">
        <v>8</v>
      </c>
      <c r="E199" s="8">
        <f>'Sausis '!E45+Kovas!E55+Gegužė!E46+Birželis!E63</f>
        <v>677.5</v>
      </c>
      <c r="F199" s="8">
        <f>'Sausis '!F45+Kovas!F55+Gegužė!F46+Birželis!F63</f>
        <v>140</v>
      </c>
      <c r="G199" s="9">
        <v>1</v>
      </c>
      <c r="H199" s="18">
        <v>42685</v>
      </c>
      <c r="I199" s="11" t="s">
        <v>20</v>
      </c>
    </row>
    <row r="200" spans="1:16" s="5" customFormat="1" ht="26.1" customHeight="1" x14ac:dyDescent="0.2">
      <c r="A200" s="38">
        <v>197</v>
      </c>
      <c r="B200" s="7" t="s">
        <v>384</v>
      </c>
      <c r="C200" s="7" t="s">
        <v>384</v>
      </c>
      <c r="D200" s="7" t="s">
        <v>134</v>
      </c>
      <c r="E200" s="8">
        <f>Birželis!E41</f>
        <v>663.6</v>
      </c>
      <c r="F200" s="15">
        <f>Birželis!F41</f>
        <v>362</v>
      </c>
      <c r="G200" s="9">
        <v>1</v>
      </c>
      <c r="H200" s="10" t="s">
        <v>385</v>
      </c>
      <c r="I200" s="11" t="s">
        <v>368</v>
      </c>
      <c r="J200" s="65" t="s">
        <v>401</v>
      </c>
      <c r="K200" s="16"/>
      <c r="L200" s="17"/>
      <c r="M200" s="16"/>
      <c r="O200" s="16"/>
      <c r="P200" s="17"/>
    </row>
    <row r="201" spans="1:16" s="5" customFormat="1" ht="26.1" customHeight="1" x14ac:dyDescent="0.2">
      <c r="A201" s="38">
        <v>198</v>
      </c>
      <c r="B201" s="12" t="s">
        <v>332</v>
      </c>
      <c r="C201" s="7" t="s">
        <v>333</v>
      </c>
      <c r="D201" s="7" t="s">
        <v>8</v>
      </c>
      <c r="E201" s="8">
        <f>Birželis!E62+Rugpjūtis!E42</f>
        <v>661.8</v>
      </c>
      <c r="F201" s="8">
        <f>Birželis!F62+Rugpjūtis!F42</f>
        <v>389</v>
      </c>
      <c r="G201" s="9">
        <v>1</v>
      </c>
      <c r="H201" s="18">
        <v>42398</v>
      </c>
      <c r="I201" s="14" t="s">
        <v>11</v>
      </c>
    </row>
    <row r="202" spans="1:16" s="5" customFormat="1" ht="26.1" customHeight="1" x14ac:dyDescent="0.2">
      <c r="A202" s="38">
        <v>199</v>
      </c>
      <c r="B202" s="12" t="s">
        <v>40</v>
      </c>
      <c r="C202" s="7" t="s">
        <v>41</v>
      </c>
      <c r="D202" s="7" t="s">
        <v>42</v>
      </c>
      <c r="E202" s="8">
        <f>'Sausis '!E43+Kovas!E51+Gegužė!E50+Spalis!E54</f>
        <v>647.20000000000005</v>
      </c>
      <c r="F202" s="8">
        <f>'Sausis '!F43+Kovas!F51+Gegužė!F50+Spalis!F54</f>
        <v>143</v>
      </c>
      <c r="G202" s="9">
        <v>2</v>
      </c>
      <c r="H202" s="18">
        <v>42615</v>
      </c>
      <c r="I202" s="11" t="s">
        <v>43</v>
      </c>
    </row>
    <row r="203" spans="1:16" s="5" customFormat="1" ht="26.1" customHeight="1" x14ac:dyDescent="0.2">
      <c r="A203" s="38">
        <v>200</v>
      </c>
      <c r="B203" s="12" t="s">
        <v>69</v>
      </c>
      <c r="C203" s="7" t="s">
        <v>70</v>
      </c>
      <c r="D203" s="7" t="s">
        <v>22</v>
      </c>
      <c r="E203" s="8">
        <f>'Sausis '!E37+Rugsėjis!E55</f>
        <v>634.70000000000005</v>
      </c>
      <c r="F203" s="8">
        <f>'Sausis '!F37+Rugsėjis!F55</f>
        <v>173</v>
      </c>
      <c r="G203" s="9">
        <v>4</v>
      </c>
      <c r="H203" s="18">
        <v>42730</v>
      </c>
      <c r="I203" s="11" t="s">
        <v>20</v>
      </c>
    </row>
    <row r="204" spans="1:16" s="5" customFormat="1" ht="26.1" customHeight="1" x14ac:dyDescent="0.2">
      <c r="A204" s="38">
        <v>201</v>
      </c>
      <c r="B204" s="7" t="s">
        <v>313</v>
      </c>
      <c r="C204" s="7" t="s">
        <v>314</v>
      </c>
      <c r="D204" s="7" t="s">
        <v>8</v>
      </c>
      <c r="E204" s="8">
        <f>Birželis!E49+Liepa!E58+Rugpjūtis!E56</f>
        <v>611</v>
      </c>
      <c r="F204" s="8">
        <f>Birželis!F49+Liepa!F58+Rugpjūtis!F56</f>
        <v>350</v>
      </c>
      <c r="G204" s="9">
        <v>2</v>
      </c>
      <c r="H204" s="10">
        <v>42405</v>
      </c>
      <c r="I204" s="14" t="s">
        <v>13</v>
      </c>
      <c r="J204" s="16"/>
      <c r="K204" s="16"/>
      <c r="L204" s="17"/>
      <c r="M204" s="16"/>
      <c r="O204" s="16"/>
      <c r="P204" s="17"/>
    </row>
    <row r="205" spans="1:16" s="5" customFormat="1" ht="26.1" customHeight="1" x14ac:dyDescent="0.2">
      <c r="A205" s="38">
        <v>202</v>
      </c>
      <c r="B205" s="7" t="s">
        <v>323</v>
      </c>
      <c r="C205" s="7" t="s">
        <v>324</v>
      </c>
      <c r="D205" s="7" t="s">
        <v>8</v>
      </c>
      <c r="E205" s="8">
        <f>Birželis!E60+Liepa!E49+Rugpjūtis!E69</f>
        <v>596.52</v>
      </c>
      <c r="F205" s="8">
        <f>Birželis!F60+Liepa!F49+Rugpjūtis!F69</f>
        <v>343</v>
      </c>
      <c r="G205" s="9">
        <v>2</v>
      </c>
      <c r="H205" s="10">
        <v>42601</v>
      </c>
      <c r="I205" s="11" t="s">
        <v>9</v>
      </c>
      <c r="J205" s="16"/>
      <c r="K205" s="16"/>
      <c r="L205" s="17"/>
      <c r="M205" s="16"/>
      <c r="O205" s="16"/>
      <c r="P205" s="17"/>
    </row>
    <row r="206" spans="1:16" s="5" customFormat="1" ht="26.1" customHeight="1" x14ac:dyDescent="0.2">
      <c r="A206" s="38">
        <v>203</v>
      </c>
      <c r="B206" s="7" t="s">
        <v>219</v>
      </c>
      <c r="C206" s="7" t="s">
        <v>225</v>
      </c>
      <c r="D206" s="7" t="s">
        <v>223</v>
      </c>
      <c r="E206" s="37">
        <f>Kovas!E47+Balandis!E38</f>
        <v>588.5</v>
      </c>
      <c r="F206" s="37">
        <f>Kovas!F47+Balandis!F38</f>
        <v>253</v>
      </c>
      <c r="G206" s="9">
        <v>3</v>
      </c>
      <c r="H206" s="10">
        <v>42804</v>
      </c>
      <c r="I206" s="11" t="s">
        <v>34</v>
      </c>
      <c r="J206" s="16"/>
      <c r="K206" s="16"/>
      <c r="L206" s="17"/>
      <c r="M206" s="16"/>
      <c r="O206" s="16"/>
      <c r="P206" s="17"/>
    </row>
    <row r="207" spans="1:16" s="5" customFormat="1" ht="26.1" customHeight="1" x14ac:dyDescent="0.2">
      <c r="A207" s="38">
        <v>204</v>
      </c>
      <c r="B207" s="12" t="s">
        <v>330</v>
      </c>
      <c r="C207" s="7" t="s">
        <v>331</v>
      </c>
      <c r="D207" s="7" t="s">
        <v>224</v>
      </c>
      <c r="E207" s="8">
        <f>Birželis!E67+Rugpjūtis!E41</f>
        <v>582</v>
      </c>
      <c r="F207" s="8">
        <f>Birželis!F67+Rugpjūtis!F41</f>
        <v>330</v>
      </c>
      <c r="G207" s="9">
        <v>1</v>
      </c>
      <c r="H207" s="18">
        <v>42412</v>
      </c>
      <c r="I207" s="11" t="s">
        <v>329</v>
      </c>
    </row>
    <row r="208" spans="1:16" s="5" customFormat="1" ht="26.1" customHeight="1" x14ac:dyDescent="0.2">
      <c r="A208" s="38">
        <v>205</v>
      </c>
      <c r="B208" s="7" t="s">
        <v>39</v>
      </c>
      <c r="C208" s="7" t="s">
        <v>107</v>
      </c>
      <c r="D208" s="7" t="s">
        <v>8</v>
      </c>
      <c r="E208" s="8">
        <f>'Sausis '!E39</f>
        <v>580</v>
      </c>
      <c r="F208" s="8">
        <f>'Sausis '!F39</f>
        <v>150</v>
      </c>
      <c r="G208" s="9">
        <v>1</v>
      </c>
      <c r="H208" s="10">
        <v>42629</v>
      </c>
      <c r="I208" s="54" t="s">
        <v>36</v>
      </c>
      <c r="J208" s="16"/>
      <c r="K208" s="16"/>
      <c r="L208" s="17"/>
      <c r="M208" s="16"/>
      <c r="O208" s="16"/>
      <c r="P208" s="17"/>
    </row>
    <row r="209" spans="1:16" s="5" customFormat="1" ht="26.1" customHeight="1" x14ac:dyDescent="0.2">
      <c r="A209" s="38">
        <v>206</v>
      </c>
      <c r="B209" s="7" t="s">
        <v>81</v>
      </c>
      <c r="C209" s="7" t="s">
        <v>82</v>
      </c>
      <c r="D209" s="7" t="s">
        <v>8</v>
      </c>
      <c r="E209" s="8">
        <f>'Sausis '!E42</f>
        <v>383.5</v>
      </c>
      <c r="F209" s="15">
        <f>'Sausis '!F42</f>
        <v>136</v>
      </c>
      <c r="G209" s="21">
        <v>2</v>
      </c>
      <c r="H209" s="52">
        <v>42720</v>
      </c>
      <c r="I209" s="22" t="s">
        <v>16</v>
      </c>
      <c r="J209" s="16"/>
      <c r="K209" s="16"/>
      <c r="L209" s="17"/>
      <c r="M209" s="16"/>
      <c r="O209" s="16"/>
      <c r="P209" s="17"/>
    </row>
    <row r="210" spans="1:16" s="5" customFormat="1" ht="26.1" customHeight="1" x14ac:dyDescent="0.2">
      <c r="A210" s="38">
        <v>207</v>
      </c>
      <c r="B210" s="7" t="s">
        <v>159</v>
      </c>
      <c r="C210" s="7" t="s">
        <v>160</v>
      </c>
      <c r="D210" s="7" t="s">
        <v>8</v>
      </c>
      <c r="E210" s="8">
        <f>Vasaris!E49+Kovas!E49+Gegužė!E48</f>
        <v>382</v>
      </c>
      <c r="F210" s="8">
        <f>Vasaris!F49+Kovas!F49+Gegužė!F48</f>
        <v>194</v>
      </c>
      <c r="G210" s="9">
        <v>1</v>
      </c>
      <c r="H210" s="24">
        <v>42322</v>
      </c>
      <c r="I210" s="14" t="s">
        <v>11</v>
      </c>
      <c r="J210" s="16"/>
      <c r="K210" s="16"/>
      <c r="L210" s="17"/>
      <c r="M210" s="16"/>
      <c r="O210" s="16"/>
      <c r="P210" s="17"/>
    </row>
    <row r="211" spans="1:16" s="5" customFormat="1" ht="26.1" customHeight="1" x14ac:dyDescent="0.2">
      <c r="A211" s="38">
        <v>208</v>
      </c>
      <c r="B211" s="7" t="s">
        <v>397</v>
      </c>
      <c r="C211" s="7" t="s">
        <v>398</v>
      </c>
      <c r="D211" s="7" t="s">
        <v>10</v>
      </c>
      <c r="E211" s="8">
        <f>Birželis!E53</f>
        <v>371</v>
      </c>
      <c r="F211" s="8">
        <f>Birželis!F53</f>
        <v>246</v>
      </c>
      <c r="G211" s="9">
        <v>1</v>
      </c>
      <c r="H211" s="10" t="s">
        <v>134</v>
      </c>
      <c r="I211" s="11" t="s">
        <v>368</v>
      </c>
      <c r="J211" s="65" t="s">
        <v>401</v>
      </c>
    </row>
    <row r="212" spans="1:16" s="5" customFormat="1" ht="26.1" customHeight="1" x14ac:dyDescent="0.2">
      <c r="A212" s="38">
        <v>209</v>
      </c>
      <c r="B212" s="7" t="s">
        <v>74</v>
      </c>
      <c r="C212" s="7" t="s">
        <v>75</v>
      </c>
      <c r="D212" s="7" t="s">
        <v>76</v>
      </c>
      <c r="E212" s="8">
        <f>'Sausis '!E44</f>
        <v>366</v>
      </c>
      <c r="F212" s="8">
        <f>'Sausis '!F44</f>
        <v>77</v>
      </c>
      <c r="G212" s="9">
        <v>2</v>
      </c>
      <c r="H212" s="10">
        <v>42720</v>
      </c>
      <c r="I212" s="11" t="s">
        <v>33</v>
      </c>
      <c r="J212" s="16"/>
      <c r="K212" s="16"/>
      <c r="L212" s="17"/>
      <c r="M212" s="16"/>
      <c r="O212" s="16"/>
      <c r="P212" s="17"/>
    </row>
    <row r="213" spans="1:16" s="5" customFormat="1" ht="26.1" customHeight="1" x14ac:dyDescent="0.2">
      <c r="A213" s="38">
        <v>210</v>
      </c>
      <c r="B213" s="7" t="s">
        <v>252</v>
      </c>
      <c r="C213" s="7" t="s">
        <v>250</v>
      </c>
      <c r="D213" s="7" t="s">
        <v>251</v>
      </c>
      <c r="E213" s="37">
        <f>Balandis!E39+Rugpjūtis!E59</f>
        <v>317.14999999999998</v>
      </c>
      <c r="F213" s="37">
        <f>Balandis!F39+Rugpjūtis!F59</f>
        <v>179</v>
      </c>
      <c r="G213" s="9">
        <v>1</v>
      </c>
      <c r="H213" s="24" t="s">
        <v>253</v>
      </c>
      <c r="I213" s="11" t="s">
        <v>34</v>
      </c>
      <c r="J213" s="16"/>
      <c r="K213" s="16"/>
      <c r="L213" s="17"/>
      <c r="M213" s="16"/>
      <c r="O213" s="16"/>
      <c r="P213" s="17"/>
    </row>
    <row r="214" spans="1:16" s="5" customFormat="1" ht="26.1" customHeight="1" x14ac:dyDescent="0.2">
      <c r="A214" s="38">
        <v>211</v>
      </c>
      <c r="B214" s="7" t="s">
        <v>221</v>
      </c>
      <c r="C214" s="7" t="s">
        <v>222</v>
      </c>
      <c r="D214" s="7" t="s">
        <v>224</v>
      </c>
      <c r="E214" s="37">
        <f>Kovas!E54+Balandis!E41+Gegužė!E52+Rugpjūtis!E70</f>
        <v>312</v>
      </c>
      <c r="F214" s="37">
        <f>Kovas!F54+Balandis!F41+Gegužė!F52+Rugpjūtis!F70</f>
        <v>107</v>
      </c>
      <c r="G214" s="9">
        <v>2</v>
      </c>
      <c r="H214" s="10">
        <v>42804</v>
      </c>
      <c r="I214" s="11" t="s">
        <v>34</v>
      </c>
      <c r="J214" s="16"/>
      <c r="K214" s="16"/>
      <c r="L214" s="17"/>
      <c r="M214" s="16"/>
      <c r="O214" s="16"/>
      <c r="P214" s="17"/>
    </row>
    <row r="215" spans="1:16" s="5" customFormat="1" ht="26.1" customHeight="1" x14ac:dyDescent="0.2">
      <c r="A215" s="38">
        <v>212</v>
      </c>
      <c r="B215" s="7" t="s">
        <v>379</v>
      </c>
      <c r="C215" s="7" t="s">
        <v>380</v>
      </c>
      <c r="D215" s="7" t="s">
        <v>371</v>
      </c>
      <c r="E215" s="8">
        <f>Birželis!E59</f>
        <v>306</v>
      </c>
      <c r="F215" s="8">
        <f>Birželis!F59</f>
        <v>154</v>
      </c>
      <c r="G215" s="9">
        <v>1</v>
      </c>
      <c r="H215" s="10">
        <v>41895</v>
      </c>
      <c r="I215" s="11" t="s">
        <v>368</v>
      </c>
      <c r="J215" s="65" t="s">
        <v>401</v>
      </c>
    </row>
    <row r="216" spans="1:16" s="5" customFormat="1" ht="26.1" customHeight="1" x14ac:dyDescent="0.2">
      <c r="A216" s="38">
        <v>213</v>
      </c>
      <c r="B216" s="7" t="s">
        <v>395</v>
      </c>
      <c r="C216" s="7" t="s">
        <v>396</v>
      </c>
      <c r="D216" s="7" t="s">
        <v>374</v>
      </c>
      <c r="E216" s="8">
        <f>Birželis!E61</f>
        <v>234</v>
      </c>
      <c r="F216" s="8">
        <f>Birželis!F61</f>
        <v>117</v>
      </c>
      <c r="G216" s="9">
        <v>1</v>
      </c>
      <c r="H216" s="10">
        <v>40810</v>
      </c>
      <c r="I216" s="11" t="s">
        <v>368</v>
      </c>
      <c r="J216" s="65" t="s">
        <v>401</v>
      </c>
    </row>
    <row r="217" spans="1:16" s="5" customFormat="1" ht="26.1" customHeight="1" x14ac:dyDescent="0.2">
      <c r="A217" s="38">
        <v>214</v>
      </c>
      <c r="B217" s="23" t="s">
        <v>275</v>
      </c>
      <c r="C217" s="23" t="s">
        <v>276</v>
      </c>
      <c r="D217" s="23" t="s">
        <v>8</v>
      </c>
      <c r="E217" s="61">
        <f>Gegužė!E39</f>
        <v>222</v>
      </c>
      <c r="F217" s="61">
        <f>Gegužė!F39</f>
        <v>82</v>
      </c>
      <c r="G217" s="25">
        <v>1</v>
      </c>
      <c r="H217" s="10">
        <v>42587</v>
      </c>
      <c r="I217" s="11" t="s">
        <v>11</v>
      </c>
      <c r="J217" s="16"/>
      <c r="K217" s="16"/>
      <c r="L217" s="17"/>
      <c r="M217" s="16"/>
      <c r="O217" s="16"/>
      <c r="P217" s="17"/>
    </row>
    <row r="218" spans="1:16" s="5" customFormat="1" ht="26.1" customHeight="1" x14ac:dyDescent="0.2">
      <c r="A218" s="38">
        <v>215</v>
      </c>
      <c r="B218" s="23" t="s">
        <v>391</v>
      </c>
      <c r="C218" s="23" t="s">
        <v>391</v>
      </c>
      <c r="D218" s="23" t="s">
        <v>134</v>
      </c>
      <c r="E218" s="61">
        <f>Birželis!E64</f>
        <v>202</v>
      </c>
      <c r="F218" s="64">
        <f>Birželis!F64</f>
        <v>84</v>
      </c>
      <c r="G218" s="25">
        <v>1</v>
      </c>
      <c r="H218" s="10" t="s">
        <v>392</v>
      </c>
      <c r="I218" s="11" t="s">
        <v>368</v>
      </c>
      <c r="J218" s="65" t="s">
        <v>401</v>
      </c>
      <c r="K218" s="16"/>
      <c r="L218" s="17"/>
      <c r="M218" s="16"/>
      <c r="O218" s="16"/>
      <c r="P218" s="17"/>
    </row>
    <row r="219" spans="1:16" s="5" customFormat="1" ht="26.1" customHeight="1" x14ac:dyDescent="0.2">
      <c r="A219" s="38">
        <v>216</v>
      </c>
      <c r="B219" s="7" t="s">
        <v>50</v>
      </c>
      <c r="C219" s="7" t="s">
        <v>51</v>
      </c>
      <c r="D219" s="7" t="s">
        <v>8</v>
      </c>
      <c r="E219" s="8">
        <f>'Sausis '!E46</f>
        <v>180</v>
      </c>
      <c r="F219" s="8">
        <f>'Sausis '!F46</f>
        <v>40</v>
      </c>
      <c r="G219" s="9">
        <v>1</v>
      </c>
      <c r="H219" s="10">
        <v>42678</v>
      </c>
      <c r="I219" s="14" t="s">
        <v>52</v>
      </c>
      <c r="J219" s="16"/>
      <c r="K219" s="16"/>
      <c r="L219" s="17"/>
      <c r="M219" s="16"/>
      <c r="O219" s="16"/>
      <c r="P219" s="17"/>
    </row>
    <row r="220" spans="1:16" s="5" customFormat="1" ht="26.1" customHeight="1" x14ac:dyDescent="0.2">
      <c r="A220" s="38">
        <v>217</v>
      </c>
      <c r="B220" s="7" t="s">
        <v>381</v>
      </c>
      <c r="C220" s="7" t="s">
        <v>382</v>
      </c>
      <c r="D220" s="7" t="s">
        <v>383</v>
      </c>
      <c r="E220" s="8">
        <f>Birželis!E68</f>
        <v>126</v>
      </c>
      <c r="F220" s="8">
        <f>Birželis!F68</f>
        <v>63</v>
      </c>
      <c r="G220" s="9">
        <v>1</v>
      </c>
      <c r="H220" s="10">
        <v>41039</v>
      </c>
      <c r="I220" s="11" t="s">
        <v>368</v>
      </c>
      <c r="J220" s="65" t="s">
        <v>401</v>
      </c>
    </row>
    <row r="221" spans="1:16" s="5" customFormat="1" ht="26.1" customHeight="1" x14ac:dyDescent="0.2">
      <c r="A221" s="38">
        <v>218</v>
      </c>
      <c r="B221" s="7" t="s">
        <v>442</v>
      </c>
      <c r="C221" s="7" t="s">
        <v>443</v>
      </c>
      <c r="D221" s="7" t="s">
        <v>8</v>
      </c>
      <c r="E221" s="8">
        <f>Rugpjūtis!E58</f>
        <v>121</v>
      </c>
      <c r="F221" s="15">
        <f>Rugpjūtis!F58</f>
        <v>25</v>
      </c>
      <c r="G221" s="9">
        <v>1</v>
      </c>
      <c r="H221" s="24">
        <v>42405</v>
      </c>
      <c r="I221" s="14" t="s">
        <v>16</v>
      </c>
      <c r="J221" s="16"/>
      <c r="O221" s="16"/>
      <c r="P221" s="17"/>
    </row>
    <row r="222" spans="1:16" s="5" customFormat="1" ht="26.1" customHeight="1" x14ac:dyDescent="0.2">
      <c r="A222" s="38">
        <v>219</v>
      </c>
      <c r="B222" s="7" t="s">
        <v>429</v>
      </c>
      <c r="C222" s="7" t="s">
        <v>430</v>
      </c>
      <c r="D222" s="7" t="s">
        <v>10</v>
      </c>
      <c r="E222" s="8">
        <f>Rugpjūtis!E66+Rugsėjis!E49</f>
        <v>109.5</v>
      </c>
      <c r="F222" s="15">
        <f>Rugpjūtis!F66+Rugsėjis!F49</f>
        <v>21</v>
      </c>
      <c r="G222" s="9">
        <v>9</v>
      </c>
      <c r="H222" s="10">
        <v>42545</v>
      </c>
      <c r="I222" s="11" t="s">
        <v>15</v>
      </c>
      <c r="J222" s="16"/>
      <c r="O222" s="16"/>
      <c r="P222" s="17"/>
    </row>
    <row r="223" spans="1:16" s="5" customFormat="1" ht="26.1" customHeight="1" x14ac:dyDescent="0.2">
      <c r="A223" s="38">
        <v>220</v>
      </c>
      <c r="B223" s="7" t="s">
        <v>277</v>
      </c>
      <c r="C223" s="7" t="s">
        <v>278</v>
      </c>
      <c r="D223" s="7" t="s">
        <v>8</v>
      </c>
      <c r="E223" s="8">
        <f>Gegužė!E41</f>
        <v>106.2</v>
      </c>
      <c r="F223" s="8">
        <f>Gegužė!F41</f>
        <v>41</v>
      </c>
      <c r="G223" s="9">
        <v>1</v>
      </c>
      <c r="H223" s="10">
        <v>42496</v>
      </c>
      <c r="I223" s="11" t="s">
        <v>11</v>
      </c>
      <c r="J223" s="16"/>
      <c r="K223" s="16"/>
      <c r="L223" s="17"/>
      <c r="M223" s="16"/>
      <c r="O223" s="16"/>
      <c r="P223" s="17"/>
    </row>
    <row r="224" spans="1:16" s="5" customFormat="1" ht="26.1" customHeight="1" x14ac:dyDescent="0.2">
      <c r="A224" s="38">
        <v>221</v>
      </c>
      <c r="B224" s="7" t="s">
        <v>393</v>
      </c>
      <c r="C224" s="7" t="s">
        <v>394</v>
      </c>
      <c r="D224" s="7" t="s">
        <v>8</v>
      </c>
      <c r="E224" s="8">
        <f>Birželis!E69</f>
        <v>79.2</v>
      </c>
      <c r="F224" s="8">
        <f>Birželis!F69</f>
        <v>36</v>
      </c>
      <c r="G224" s="9">
        <v>1</v>
      </c>
      <c r="H224" s="24">
        <v>41906</v>
      </c>
      <c r="I224" s="11" t="s">
        <v>368</v>
      </c>
      <c r="J224" s="65" t="s">
        <v>401</v>
      </c>
    </row>
    <row r="225" spans="1:19" s="5" customFormat="1" ht="26.1" customHeight="1" x14ac:dyDescent="0.2">
      <c r="A225" s="38">
        <v>222</v>
      </c>
      <c r="B225" s="7" t="s">
        <v>428</v>
      </c>
      <c r="C225" s="7" t="s">
        <v>428</v>
      </c>
      <c r="D225" s="7" t="s">
        <v>12</v>
      </c>
      <c r="E225" s="8">
        <f>Rugpjūtis!E72</f>
        <v>34.5</v>
      </c>
      <c r="F225" s="8">
        <f>Rugpjūtis!F72</f>
        <v>10</v>
      </c>
      <c r="G225" s="9">
        <v>1</v>
      </c>
      <c r="H225" s="24">
        <v>42664</v>
      </c>
      <c r="I225" s="11" t="s">
        <v>15</v>
      </c>
      <c r="J225" s="16"/>
      <c r="K225" s="16"/>
      <c r="L225" s="17"/>
      <c r="M225" s="16"/>
      <c r="O225" s="16"/>
      <c r="P225" s="17"/>
    </row>
    <row r="226" spans="1:19" s="5" customFormat="1" ht="26.1" customHeight="1" x14ac:dyDescent="0.2">
      <c r="A226" s="38">
        <v>223</v>
      </c>
      <c r="B226" s="12" t="s">
        <v>301</v>
      </c>
      <c r="C226" s="12" t="s">
        <v>300</v>
      </c>
      <c r="D226" s="7" t="s">
        <v>299</v>
      </c>
      <c r="E226" s="8">
        <f>Gegužė!E51</f>
        <v>28</v>
      </c>
      <c r="F226" s="8">
        <f>Gegužė!F51</f>
        <v>8</v>
      </c>
      <c r="G226" s="9">
        <v>1</v>
      </c>
      <c r="H226" s="51">
        <v>42426</v>
      </c>
      <c r="I226" s="54" t="s">
        <v>43</v>
      </c>
    </row>
    <row r="227" spans="1:19" s="5" customFormat="1" ht="26.1" customHeight="1" x14ac:dyDescent="0.2">
      <c r="A227" s="38">
        <v>224</v>
      </c>
      <c r="B227" s="7" t="s">
        <v>59</v>
      </c>
      <c r="C227" s="7" t="s">
        <v>60</v>
      </c>
      <c r="D227" s="7" t="s">
        <v>8</v>
      </c>
      <c r="E227" s="8">
        <f>'Sausis '!E47</f>
        <v>20.6</v>
      </c>
      <c r="F227" s="8">
        <f>'Sausis '!F47</f>
        <v>5</v>
      </c>
      <c r="G227" s="9">
        <v>1</v>
      </c>
      <c r="H227" s="24">
        <v>42692</v>
      </c>
      <c r="I227" s="14" t="s">
        <v>11</v>
      </c>
      <c r="J227" s="16"/>
      <c r="K227" s="16"/>
      <c r="L227" s="17"/>
      <c r="M227" s="16"/>
      <c r="O227" s="16"/>
      <c r="P227" s="17"/>
    </row>
    <row r="228" spans="1:19" s="5" customFormat="1" ht="26.1" customHeight="1" x14ac:dyDescent="0.2">
      <c r="A228" s="38">
        <v>225</v>
      </c>
      <c r="B228" s="23" t="s">
        <v>79</v>
      </c>
      <c r="C228" s="23" t="s">
        <v>80</v>
      </c>
      <c r="D228" s="23" t="s">
        <v>8</v>
      </c>
      <c r="E228" s="8">
        <f>'Sausis '!E48</f>
        <v>8</v>
      </c>
      <c r="F228" s="8">
        <f>'Sausis '!F48</f>
        <v>2</v>
      </c>
      <c r="G228" s="25">
        <v>1</v>
      </c>
      <c r="H228" s="24">
        <v>42720</v>
      </c>
      <c r="I228" s="14" t="s">
        <v>52</v>
      </c>
      <c r="J228" s="16"/>
      <c r="K228" s="16"/>
      <c r="L228" s="42"/>
      <c r="M228" s="16"/>
      <c r="O228" s="16"/>
      <c r="P228" s="17"/>
    </row>
    <row r="229" spans="1:19" s="5" customFormat="1" ht="26.1" customHeight="1" x14ac:dyDescent="0.2">
      <c r="B229" s="26"/>
      <c r="C229" s="26"/>
      <c r="D229" s="26"/>
      <c r="E229" s="27"/>
      <c r="F229" s="27"/>
      <c r="G229" s="28"/>
      <c r="H229" s="29"/>
      <c r="I229" s="29"/>
      <c r="J229" s="16"/>
      <c r="O229" s="16"/>
      <c r="P229" s="17"/>
    </row>
    <row r="230" spans="1:19" s="5" customFormat="1" ht="26.1" customHeight="1" thickBot="1" x14ac:dyDescent="0.25">
      <c r="B230" s="30"/>
      <c r="C230" s="30"/>
      <c r="D230" s="30"/>
      <c r="E230" s="31">
        <f>SUM(E4:E229)</f>
        <v>15682185.900000004</v>
      </c>
      <c r="F230" s="31">
        <f>SUM(F4:F229)</f>
        <v>3159716</v>
      </c>
      <c r="H230" s="16"/>
      <c r="J230" s="16"/>
      <c r="O230" s="16"/>
      <c r="P230" s="17"/>
      <c r="Q230" s="19"/>
      <c r="S230" s="20"/>
    </row>
    <row r="232" spans="1:19" ht="15.6" x14ac:dyDescent="0.3">
      <c r="C232" s="46" t="s">
        <v>182</v>
      </c>
      <c r="E232" s="47">
        <f>'Sausis '!E50</f>
        <v>2056737.0400000005</v>
      </c>
      <c r="F232" s="47">
        <f>'Sausis '!F50</f>
        <v>424719</v>
      </c>
    </row>
    <row r="233" spans="1:19" ht="15.6" x14ac:dyDescent="0.3">
      <c r="C233" s="46" t="s">
        <v>184</v>
      </c>
      <c r="E233" s="47">
        <f>Vasaris!E53</f>
        <v>2266911.6999999993</v>
      </c>
      <c r="F233" s="47">
        <f>Vasaris!F53</f>
        <v>452237</v>
      </c>
    </row>
    <row r="234" spans="1:19" s="5" customFormat="1" ht="15.6" x14ac:dyDescent="0.2">
      <c r="B234" s="30"/>
      <c r="C234" s="46" t="s">
        <v>226</v>
      </c>
      <c r="E234" s="47">
        <f>Kovas!E60</f>
        <v>1502042.4199999997</v>
      </c>
      <c r="F234" s="47">
        <f>Kovas!F60</f>
        <v>307116</v>
      </c>
    </row>
    <row r="235" spans="1:19" s="5" customFormat="1" ht="15.6" x14ac:dyDescent="0.2">
      <c r="B235" s="30"/>
      <c r="C235" s="46" t="s">
        <v>262</v>
      </c>
      <c r="E235" s="56">
        <f>Balandis!E44</f>
        <v>1604670.16</v>
      </c>
      <c r="F235" s="56">
        <f>Balandis!F44</f>
        <v>331821</v>
      </c>
    </row>
    <row r="236" spans="1:19" s="5" customFormat="1" ht="15.6" x14ac:dyDescent="0.2">
      <c r="B236" s="30"/>
      <c r="C236" s="46" t="s">
        <v>302</v>
      </c>
      <c r="E236" s="47">
        <f>Gegužė!E54</f>
        <v>813639.7</v>
      </c>
      <c r="F236" s="47">
        <f>Gegužė!F54</f>
        <v>161841</v>
      </c>
    </row>
    <row r="237" spans="1:19" s="5" customFormat="1" ht="15.6" x14ac:dyDescent="0.3">
      <c r="B237" s="30"/>
      <c r="C237" s="46" t="s">
        <v>402</v>
      </c>
      <c r="D237"/>
      <c r="E237" s="47">
        <f>Birželis!E75</f>
        <v>1310890.3900000004</v>
      </c>
      <c r="F237" s="47">
        <f>Birželis!F75</f>
        <v>267519</v>
      </c>
    </row>
    <row r="238" spans="1:19" s="5" customFormat="1" ht="15.6" x14ac:dyDescent="0.3">
      <c r="B238" s="30"/>
      <c r="C238" s="46" t="s">
        <v>426</v>
      </c>
      <c r="D238"/>
      <c r="E238" s="47">
        <f>Liepa!E62</f>
        <v>1732644.4800000002</v>
      </c>
      <c r="F238" s="47">
        <f>Liepa!F62</f>
        <v>340301</v>
      </c>
    </row>
    <row r="239" spans="1:19" s="5" customFormat="1" ht="15.6" x14ac:dyDescent="0.3">
      <c r="B239" s="30"/>
      <c r="C239" s="46" t="s">
        <v>473</v>
      </c>
      <c r="D239"/>
      <c r="E239" s="47">
        <f>Rugpjūtis!E75</f>
        <v>1435101.7099999995</v>
      </c>
      <c r="F239" s="47">
        <f>Rugpjūtis!F75</f>
        <v>288860</v>
      </c>
    </row>
    <row r="240" spans="1:19" s="5" customFormat="1" ht="15.6" x14ac:dyDescent="0.3">
      <c r="B240" s="30"/>
      <c r="C240" s="46" t="s">
        <v>516</v>
      </c>
      <c r="D240"/>
      <c r="E240" s="47">
        <f>Rugsėjis!E60</f>
        <v>1137673.5500000005</v>
      </c>
      <c r="F240" s="47">
        <f>Rugsėjis!F60</f>
        <v>231011</v>
      </c>
    </row>
    <row r="241" spans="3:6" ht="15.6" x14ac:dyDescent="0.3">
      <c r="C241" s="46" t="s">
        <v>554</v>
      </c>
      <c r="E241" s="47">
        <f>Spalis!E60</f>
        <v>1821875.0700000003</v>
      </c>
      <c r="F241" s="47">
        <f>Spalis!F60</f>
        <v>354291</v>
      </c>
    </row>
  </sheetData>
  <sortState ref="A4:S228">
    <sortCondition descending="1" ref="E4:E228"/>
  </sortState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7EECF-7A41-45EC-A946-61BC1F94B74D}">
  <dimension ref="A1:S71"/>
  <sheetViews>
    <sheetView topLeftCell="A58" workbookViewId="0">
      <selection activeCell="A62" sqref="A62:XFD71"/>
    </sheetView>
  </sheetViews>
  <sheetFormatPr defaultRowHeight="14.4" x14ac:dyDescent="0.3"/>
  <cols>
    <col min="2" max="2" width="25.21875" customWidth="1"/>
    <col min="3" max="3" width="22.44140625" customWidth="1"/>
    <col min="5" max="5" width="17.5546875" customWidth="1"/>
    <col min="6" max="6" width="18.109375" customWidth="1"/>
    <col min="8" max="8" width="18.109375" customWidth="1"/>
    <col min="9" max="9" width="18.44140625" customWidth="1"/>
  </cols>
  <sheetData>
    <row r="1" spans="1:16" s="73" customFormat="1" ht="17.399999999999999" x14ac:dyDescent="0.3">
      <c r="A1" s="69" t="s">
        <v>474</v>
      </c>
      <c r="B1" s="70"/>
      <c r="C1" s="70"/>
      <c r="D1" s="70"/>
      <c r="E1" s="71"/>
      <c r="F1" s="71"/>
      <c r="G1" s="72"/>
      <c r="H1" s="72"/>
      <c r="I1" s="72"/>
    </row>
    <row r="2" spans="1:16" s="73" customFormat="1" ht="17.399999999999999" x14ac:dyDescent="0.3">
      <c r="A2" s="74"/>
      <c r="B2" s="70"/>
      <c r="C2" s="70"/>
      <c r="D2" s="70"/>
      <c r="E2" s="71"/>
      <c r="F2" s="71"/>
      <c r="G2" s="72"/>
      <c r="H2" s="72"/>
      <c r="I2" s="72"/>
    </row>
    <row r="3" spans="1:16" s="73" customFormat="1" ht="26.1" customHeight="1" x14ac:dyDescent="0.2">
      <c r="A3" s="75"/>
      <c r="B3" s="76" t="s">
        <v>0</v>
      </c>
      <c r="C3" s="76" t="s">
        <v>1</v>
      </c>
      <c r="D3" s="76" t="s">
        <v>2</v>
      </c>
      <c r="E3" s="77" t="s">
        <v>3</v>
      </c>
      <c r="F3" s="77" t="s">
        <v>4</v>
      </c>
      <c r="G3" s="78" t="s">
        <v>5</v>
      </c>
      <c r="H3" s="76" t="s">
        <v>6</v>
      </c>
      <c r="I3" s="76" t="s">
        <v>7</v>
      </c>
    </row>
    <row r="4" spans="1:16" s="73" customFormat="1" ht="26.1" customHeight="1" x14ac:dyDescent="0.2">
      <c r="A4" s="79">
        <v>1</v>
      </c>
      <c r="B4" s="80" t="s">
        <v>489</v>
      </c>
      <c r="C4" s="80" t="s">
        <v>490</v>
      </c>
      <c r="D4" s="80" t="s">
        <v>8</v>
      </c>
      <c r="E4" s="81">
        <v>230107.88</v>
      </c>
      <c r="F4" s="81">
        <v>41564</v>
      </c>
      <c r="G4" s="82">
        <v>15</v>
      </c>
      <c r="H4" s="83">
        <v>42986</v>
      </c>
      <c r="I4" s="84" t="s">
        <v>31</v>
      </c>
      <c r="J4" s="85"/>
      <c r="K4" s="85"/>
      <c r="L4" s="86"/>
      <c r="M4" s="85"/>
      <c r="O4" s="85"/>
      <c r="P4" s="86"/>
    </row>
    <row r="5" spans="1:16" s="73" customFormat="1" ht="26.1" customHeight="1" x14ac:dyDescent="0.2">
      <c r="A5" s="79">
        <v>2</v>
      </c>
      <c r="B5" s="80" t="s">
        <v>512</v>
      </c>
      <c r="C5" s="80" t="s">
        <v>513</v>
      </c>
      <c r="D5" s="80" t="s">
        <v>12</v>
      </c>
      <c r="E5" s="81">
        <v>153437.26</v>
      </c>
      <c r="F5" s="81">
        <v>29384</v>
      </c>
      <c r="G5" s="82">
        <v>25</v>
      </c>
      <c r="H5" s="83">
        <v>43000</v>
      </c>
      <c r="I5" s="84" t="s">
        <v>514</v>
      </c>
      <c r="J5" s="85"/>
      <c r="K5" s="85"/>
      <c r="L5" s="86"/>
      <c r="M5" s="85"/>
      <c r="O5" s="85"/>
      <c r="P5" s="86"/>
    </row>
    <row r="6" spans="1:16" s="73" customFormat="1" ht="26.1" customHeight="1" x14ac:dyDescent="0.2">
      <c r="A6" s="79">
        <v>3</v>
      </c>
      <c r="B6" s="80" t="s">
        <v>454</v>
      </c>
      <c r="C6" s="80" t="s">
        <v>455</v>
      </c>
      <c r="D6" s="80" t="s">
        <v>8</v>
      </c>
      <c r="E6" s="81">
        <v>83670.92</v>
      </c>
      <c r="F6" s="81">
        <v>18998</v>
      </c>
      <c r="G6" s="82">
        <v>18</v>
      </c>
      <c r="H6" s="83">
        <v>42965</v>
      </c>
      <c r="I6" s="84" t="s">
        <v>32</v>
      </c>
      <c r="J6" s="85"/>
      <c r="K6" s="85"/>
      <c r="L6" s="86"/>
      <c r="M6" s="85"/>
      <c r="O6" s="85"/>
      <c r="P6" s="86"/>
    </row>
    <row r="7" spans="1:16" s="73" customFormat="1" ht="26.1" customHeight="1" x14ac:dyDescent="0.2">
      <c r="A7" s="79">
        <v>4</v>
      </c>
      <c r="B7" s="80" t="s">
        <v>492</v>
      </c>
      <c r="C7" s="80" t="s">
        <v>491</v>
      </c>
      <c r="D7" s="80" t="s">
        <v>8</v>
      </c>
      <c r="E7" s="81">
        <v>59089.45</v>
      </c>
      <c r="F7" s="81">
        <v>13174</v>
      </c>
      <c r="G7" s="82">
        <v>20</v>
      </c>
      <c r="H7" s="83">
        <v>43000</v>
      </c>
      <c r="I7" s="84" t="s">
        <v>31</v>
      </c>
      <c r="J7" s="85"/>
      <c r="K7" s="85"/>
      <c r="L7" s="86"/>
      <c r="M7" s="85"/>
      <c r="O7" s="85"/>
      <c r="P7" s="86"/>
    </row>
    <row r="8" spans="1:16" s="73" customFormat="1" ht="26.1" customHeight="1" x14ac:dyDescent="0.2">
      <c r="A8" s="79">
        <v>5</v>
      </c>
      <c r="B8" s="80" t="s">
        <v>444</v>
      </c>
      <c r="C8" s="80" t="s">
        <v>445</v>
      </c>
      <c r="D8" s="80" t="s">
        <v>10</v>
      </c>
      <c r="E8" s="81">
        <v>58707.35</v>
      </c>
      <c r="F8" s="81">
        <v>12065</v>
      </c>
      <c r="G8" s="82">
        <v>16</v>
      </c>
      <c r="H8" s="83">
        <v>42979</v>
      </c>
      <c r="I8" s="87" t="s">
        <v>16</v>
      </c>
      <c r="J8" s="85"/>
      <c r="K8" s="85"/>
      <c r="L8" s="86"/>
      <c r="M8" s="85"/>
      <c r="O8" s="85"/>
      <c r="P8" s="86"/>
    </row>
    <row r="9" spans="1:16" s="73" customFormat="1" ht="26.1" customHeight="1" x14ac:dyDescent="0.2">
      <c r="A9" s="79">
        <v>6</v>
      </c>
      <c r="B9" s="80" t="s">
        <v>440</v>
      </c>
      <c r="C9" s="80" t="s">
        <v>441</v>
      </c>
      <c r="D9" s="80" t="s">
        <v>8</v>
      </c>
      <c r="E9" s="81">
        <v>55062.94</v>
      </c>
      <c r="F9" s="81">
        <v>13129</v>
      </c>
      <c r="G9" s="82">
        <v>26</v>
      </c>
      <c r="H9" s="88">
        <v>42972</v>
      </c>
      <c r="I9" s="87" t="s">
        <v>16</v>
      </c>
      <c r="J9" s="85"/>
      <c r="K9" s="85"/>
      <c r="L9" s="86"/>
      <c r="M9" s="85"/>
      <c r="O9" s="85"/>
      <c r="P9" s="86"/>
    </row>
    <row r="10" spans="1:16" s="73" customFormat="1" ht="26.1" customHeight="1" x14ac:dyDescent="0.2">
      <c r="A10" s="79">
        <v>7</v>
      </c>
      <c r="B10" s="80" t="s">
        <v>464</v>
      </c>
      <c r="C10" s="80" t="s">
        <v>465</v>
      </c>
      <c r="D10" s="80" t="s">
        <v>8</v>
      </c>
      <c r="E10" s="81">
        <v>52236.819999999992</v>
      </c>
      <c r="F10" s="81">
        <v>10298</v>
      </c>
      <c r="G10" s="82">
        <v>12</v>
      </c>
      <c r="H10" s="83">
        <v>42972</v>
      </c>
      <c r="I10" s="84" t="s">
        <v>36</v>
      </c>
      <c r="J10" s="85"/>
      <c r="K10" s="85"/>
      <c r="L10" s="86"/>
      <c r="M10" s="85"/>
      <c r="O10" s="85"/>
      <c r="P10" s="86"/>
    </row>
    <row r="11" spans="1:16" s="73" customFormat="1" ht="26.1" customHeight="1" x14ac:dyDescent="0.2">
      <c r="A11" s="79">
        <v>8</v>
      </c>
      <c r="B11" s="80" t="s">
        <v>475</v>
      </c>
      <c r="C11" s="80" t="s">
        <v>476</v>
      </c>
      <c r="D11" s="80" t="s">
        <v>8</v>
      </c>
      <c r="E11" s="81">
        <v>46136.42</v>
      </c>
      <c r="F11" s="81">
        <v>8780</v>
      </c>
      <c r="G11" s="82">
        <v>15</v>
      </c>
      <c r="H11" s="83">
        <v>43000</v>
      </c>
      <c r="I11" s="87" t="s">
        <v>13</v>
      </c>
      <c r="J11" s="85"/>
      <c r="K11" s="85"/>
      <c r="L11" s="86"/>
      <c r="M11" s="85"/>
      <c r="O11" s="85"/>
      <c r="P11" s="86"/>
    </row>
    <row r="12" spans="1:16" s="73" customFormat="1" ht="26.1" customHeight="1" x14ac:dyDescent="0.2">
      <c r="A12" s="79">
        <v>9</v>
      </c>
      <c r="B12" s="80" t="s">
        <v>452</v>
      </c>
      <c r="C12" s="80" t="s">
        <v>453</v>
      </c>
      <c r="D12" s="80" t="s">
        <v>8</v>
      </c>
      <c r="E12" s="81">
        <v>42835.51</v>
      </c>
      <c r="F12" s="81">
        <v>8612</v>
      </c>
      <c r="G12" s="82">
        <v>12</v>
      </c>
      <c r="H12" s="83">
        <v>42958</v>
      </c>
      <c r="I12" s="84" t="s">
        <v>31</v>
      </c>
      <c r="J12" s="85"/>
      <c r="K12" s="85"/>
      <c r="L12" s="86"/>
      <c r="M12" s="85"/>
      <c r="O12" s="85"/>
      <c r="P12" s="86"/>
    </row>
    <row r="13" spans="1:16" s="73" customFormat="1" ht="26.1" customHeight="1" x14ac:dyDescent="0.2">
      <c r="A13" s="79">
        <v>10</v>
      </c>
      <c r="B13" s="80" t="s">
        <v>493</v>
      </c>
      <c r="C13" s="80" t="s">
        <v>494</v>
      </c>
      <c r="D13" s="80" t="s">
        <v>10</v>
      </c>
      <c r="E13" s="81">
        <v>40252.559999999998</v>
      </c>
      <c r="F13" s="81">
        <v>9601</v>
      </c>
      <c r="G13" s="82">
        <v>18</v>
      </c>
      <c r="H13" s="83">
        <v>42986</v>
      </c>
      <c r="I13" s="87" t="s">
        <v>11</v>
      </c>
      <c r="J13" s="85"/>
      <c r="K13" s="85"/>
      <c r="L13" s="86"/>
      <c r="M13" s="85"/>
      <c r="O13" s="85"/>
      <c r="P13" s="86"/>
    </row>
    <row r="14" spans="1:16" s="73" customFormat="1" ht="26.1" customHeight="1" x14ac:dyDescent="0.2">
      <c r="A14" s="79">
        <v>11</v>
      </c>
      <c r="B14" s="80" t="s">
        <v>407</v>
      </c>
      <c r="C14" s="80" t="s">
        <v>408</v>
      </c>
      <c r="D14" s="80" t="s">
        <v>8</v>
      </c>
      <c r="E14" s="81">
        <v>32694.29</v>
      </c>
      <c r="F14" s="81">
        <v>7311</v>
      </c>
      <c r="G14" s="82">
        <v>15</v>
      </c>
      <c r="H14" s="83">
        <v>42944</v>
      </c>
      <c r="I14" s="87" t="s">
        <v>21</v>
      </c>
      <c r="J14" s="85"/>
      <c r="K14" s="85"/>
      <c r="L14" s="86"/>
      <c r="M14" s="85"/>
      <c r="O14" s="85"/>
      <c r="P14" s="86"/>
    </row>
    <row r="15" spans="1:16" s="73" customFormat="1" ht="26.1" customHeight="1" x14ac:dyDescent="0.2">
      <c r="A15" s="79">
        <v>12</v>
      </c>
      <c r="B15" s="80" t="s">
        <v>495</v>
      </c>
      <c r="C15" s="80" t="s">
        <v>496</v>
      </c>
      <c r="D15" s="80" t="s">
        <v>8</v>
      </c>
      <c r="E15" s="81">
        <v>30944.639999999999</v>
      </c>
      <c r="F15" s="81">
        <v>5967</v>
      </c>
      <c r="G15" s="82">
        <v>15</v>
      </c>
      <c r="H15" s="83">
        <v>42993</v>
      </c>
      <c r="I15" s="87" t="s">
        <v>11</v>
      </c>
      <c r="J15" s="85"/>
      <c r="K15" s="85"/>
      <c r="L15" s="86"/>
      <c r="M15" s="85"/>
      <c r="O15" s="85"/>
      <c r="P15" s="86"/>
    </row>
    <row r="16" spans="1:16" s="73" customFormat="1" ht="26.1" customHeight="1" x14ac:dyDescent="0.2">
      <c r="A16" s="79">
        <v>13</v>
      </c>
      <c r="B16" s="80" t="s">
        <v>477</v>
      </c>
      <c r="C16" s="80" t="s">
        <v>478</v>
      </c>
      <c r="D16" s="80" t="s">
        <v>8</v>
      </c>
      <c r="E16" s="81">
        <v>28721.439999999999</v>
      </c>
      <c r="F16" s="81">
        <v>5629</v>
      </c>
      <c r="G16" s="82">
        <v>13</v>
      </c>
      <c r="H16" s="83">
        <v>42993</v>
      </c>
      <c r="I16" s="87" t="s">
        <v>16</v>
      </c>
      <c r="J16" s="85"/>
      <c r="K16" s="85"/>
      <c r="L16" s="86"/>
      <c r="M16" s="85"/>
      <c r="O16" s="85"/>
      <c r="P16" s="86"/>
    </row>
    <row r="17" spans="1:16" s="73" customFormat="1" ht="26.1" customHeight="1" x14ac:dyDescent="0.2">
      <c r="A17" s="79">
        <v>14</v>
      </c>
      <c r="B17" s="80" t="s">
        <v>497</v>
      </c>
      <c r="C17" s="80" t="s">
        <v>498</v>
      </c>
      <c r="D17" s="80" t="s">
        <v>8</v>
      </c>
      <c r="E17" s="81">
        <v>21365.88</v>
      </c>
      <c r="F17" s="81">
        <v>4195</v>
      </c>
      <c r="G17" s="82">
        <v>12</v>
      </c>
      <c r="H17" s="83">
        <v>42986</v>
      </c>
      <c r="I17" s="87" t="s">
        <v>11</v>
      </c>
      <c r="J17" s="85"/>
      <c r="K17" s="85"/>
      <c r="L17" s="86"/>
      <c r="M17" s="85"/>
      <c r="O17" s="85"/>
      <c r="P17" s="86"/>
    </row>
    <row r="18" spans="1:16" s="73" customFormat="1" ht="26.1" customHeight="1" x14ac:dyDescent="0.2">
      <c r="A18" s="79">
        <v>15</v>
      </c>
      <c r="B18" s="80" t="s">
        <v>312</v>
      </c>
      <c r="C18" s="80" t="s">
        <v>311</v>
      </c>
      <c r="D18" s="80" t="s">
        <v>8</v>
      </c>
      <c r="E18" s="81">
        <v>20088.72</v>
      </c>
      <c r="F18" s="81">
        <v>4401</v>
      </c>
      <c r="G18" s="82">
        <v>24</v>
      </c>
      <c r="H18" s="83">
        <v>42916</v>
      </c>
      <c r="I18" s="84" t="s">
        <v>36</v>
      </c>
      <c r="J18" s="85"/>
      <c r="K18" s="85"/>
      <c r="L18" s="86"/>
      <c r="M18" s="85"/>
      <c r="O18" s="85"/>
      <c r="P18" s="86"/>
    </row>
    <row r="19" spans="1:16" s="73" customFormat="1" ht="26.1" customHeight="1" x14ac:dyDescent="0.2">
      <c r="A19" s="79">
        <v>16</v>
      </c>
      <c r="B19" s="80" t="s">
        <v>481</v>
      </c>
      <c r="C19" s="80" t="s">
        <v>482</v>
      </c>
      <c r="D19" s="80" t="s">
        <v>10</v>
      </c>
      <c r="E19" s="81">
        <v>18487</v>
      </c>
      <c r="F19" s="93">
        <v>4005</v>
      </c>
      <c r="G19" s="82">
        <v>10</v>
      </c>
      <c r="H19" s="83">
        <v>42979</v>
      </c>
      <c r="I19" s="84" t="s">
        <v>15</v>
      </c>
      <c r="J19" s="85"/>
      <c r="O19" s="85"/>
      <c r="P19" s="86"/>
    </row>
    <row r="20" spans="1:16" s="73" customFormat="1" ht="26.1" customHeight="1" x14ac:dyDescent="0.2">
      <c r="A20" s="79">
        <v>17</v>
      </c>
      <c r="B20" s="80" t="s">
        <v>456</v>
      </c>
      <c r="C20" s="80" t="s">
        <v>457</v>
      </c>
      <c r="D20" s="80" t="s">
        <v>14</v>
      </c>
      <c r="E20" s="81">
        <v>18319.63</v>
      </c>
      <c r="F20" s="81">
        <v>3547</v>
      </c>
      <c r="G20" s="82">
        <v>10</v>
      </c>
      <c r="H20" s="88">
        <v>42965</v>
      </c>
      <c r="I20" s="87" t="s">
        <v>11</v>
      </c>
      <c r="J20" s="85"/>
      <c r="K20" s="85"/>
      <c r="L20" s="86"/>
      <c r="M20" s="85"/>
      <c r="O20" s="85"/>
      <c r="P20" s="86"/>
    </row>
    <row r="21" spans="1:16" s="73" customFormat="1" ht="26.1" customHeight="1" x14ac:dyDescent="0.2">
      <c r="A21" s="79">
        <v>18</v>
      </c>
      <c r="B21" s="80" t="s">
        <v>499</v>
      </c>
      <c r="C21" s="80" t="s">
        <v>500</v>
      </c>
      <c r="D21" s="80" t="s">
        <v>8</v>
      </c>
      <c r="E21" s="81">
        <v>17944.43</v>
      </c>
      <c r="F21" s="81">
        <v>3898</v>
      </c>
      <c r="G21" s="82">
        <v>12</v>
      </c>
      <c r="H21" s="83">
        <v>42979</v>
      </c>
      <c r="I21" s="84" t="s">
        <v>11</v>
      </c>
      <c r="J21" s="85"/>
      <c r="K21" s="85"/>
      <c r="L21" s="86"/>
      <c r="M21" s="85"/>
      <c r="O21" s="85"/>
      <c r="P21" s="86"/>
    </row>
    <row r="22" spans="1:16" s="73" customFormat="1" ht="26.1" customHeight="1" x14ac:dyDescent="0.2">
      <c r="A22" s="79">
        <v>19</v>
      </c>
      <c r="B22" s="80" t="s">
        <v>485</v>
      </c>
      <c r="C22" s="80" t="s">
        <v>486</v>
      </c>
      <c r="D22" s="80" t="s">
        <v>14</v>
      </c>
      <c r="E22" s="81">
        <v>17537</v>
      </c>
      <c r="F22" s="93">
        <v>3233</v>
      </c>
      <c r="G22" s="82">
        <v>10</v>
      </c>
      <c r="H22" s="83">
        <v>43003</v>
      </c>
      <c r="I22" s="84" t="s">
        <v>15</v>
      </c>
      <c r="J22" s="85"/>
      <c r="O22" s="85"/>
      <c r="P22" s="86"/>
    </row>
    <row r="23" spans="1:16" s="73" customFormat="1" ht="26.1" customHeight="1" x14ac:dyDescent="0.2">
      <c r="A23" s="79">
        <v>20</v>
      </c>
      <c r="B23" s="80" t="s">
        <v>508</v>
      </c>
      <c r="C23" s="80" t="s">
        <v>509</v>
      </c>
      <c r="D23" s="80" t="s">
        <v>8</v>
      </c>
      <c r="E23" s="98">
        <v>15478</v>
      </c>
      <c r="F23" s="98">
        <v>2839</v>
      </c>
      <c r="G23" s="82">
        <v>12</v>
      </c>
      <c r="H23" s="83">
        <v>43007</v>
      </c>
      <c r="I23" s="14" t="s">
        <v>349</v>
      </c>
      <c r="J23" s="85"/>
      <c r="K23" s="85"/>
      <c r="L23" s="86"/>
      <c r="M23" s="85"/>
      <c r="O23" s="85"/>
      <c r="P23" s="86"/>
    </row>
    <row r="24" spans="1:16" s="73" customFormat="1" ht="26.1" customHeight="1" x14ac:dyDescent="0.2">
      <c r="A24" s="79">
        <v>21</v>
      </c>
      <c r="B24" s="80" t="s">
        <v>439</v>
      </c>
      <c r="C24" s="80" t="s">
        <v>438</v>
      </c>
      <c r="D24" s="80" t="s">
        <v>8</v>
      </c>
      <c r="E24" s="81">
        <v>14436.87</v>
      </c>
      <c r="F24" s="81">
        <v>3151</v>
      </c>
      <c r="G24" s="82">
        <v>8</v>
      </c>
      <c r="H24" s="88">
        <v>42965</v>
      </c>
      <c r="I24" s="87" t="s">
        <v>16</v>
      </c>
      <c r="J24" s="85"/>
      <c r="K24" s="85"/>
      <c r="L24" s="86"/>
      <c r="M24" s="85"/>
      <c r="O24" s="85"/>
      <c r="P24" s="86"/>
    </row>
    <row r="25" spans="1:16" s="73" customFormat="1" ht="26.1" customHeight="1" x14ac:dyDescent="0.2">
      <c r="A25" s="79">
        <v>22</v>
      </c>
      <c r="B25" s="80" t="s">
        <v>479</v>
      </c>
      <c r="C25" s="80" t="s">
        <v>480</v>
      </c>
      <c r="D25" s="80" t="s">
        <v>8</v>
      </c>
      <c r="E25" s="81">
        <v>12567.49</v>
      </c>
      <c r="F25" s="81">
        <v>2489</v>
      </c>
      <c r="G25" s="82">
        <v>14</v>
      </c>
      <c r="H25" s="88">
        <v>43000</v>
      </c>
      <c r="I25" s="84" t="s">
        <v>36</v>
      </c>
      <c r="J25" s="85"/>
      <c r="K25" s="85"/>
      <c r="L25" s="86"/>
      <c r="M25" s="85"/>
      <c r="O25" s="85"/>
      <c r="P25" s="86"/>
    </row>
    <row r="26" spans="1:16" s="73" customFormat="1" ht="26.1" customHeight="1" x14ac:dyDescent="0.2">
      <c r="A26" s="79">
        <v>23</v>
      </c>
      <c r="B26" s="80" t="s">
        <v>501</v>
      </c>
      <c r="C26" s="80" t="s">
        <v>502</v>
      </c>
      <c r="D26" s="80" t="s">
        <v>8</v>
      </c>
      <c r="E26" s="81">
        <v>11594.62</v>
      </c>
      <c r="F26" s="81">
        <v>2157</v>
      </c>
      <c r="G26" s="82">
        <v>10</v>
      </c>
      <c r="H26" s="83">
        <v>43007</v>
      </c>
      <c r="I26" s="84" t="s">
        <v>32</v>
      </c>
      <c r="J26" s="85"/>
      <c r="K26" s="85"/>
      <c r="L26" s="86"/>
      <c r="M26" s="85"/>
      <c r="O26" s="85"/>
      <c r="P26" s="86"/>
    </row>
    <row r="27" spans="1:16" s="73" customFormat="1" ht="26.1" customHeight="1" x14ac:dyDescent="0.2">
      <c r="A27" s="79">
        <v>24</v>
      </c>
      <c r="B27" s="80" t="s">
        <v>435</v>
      </c>
      <c r="C27" s="80" t="s">
        <v>416</v>
      </c>
      <c r="D27" s="80" t="s">
        <v>8</v>
      </c>
      <c r="E27" s="81">
        <v>10380.48</v>
      </c>
      <c r="F27" s="81">
        <v>2143</v>
      </c>
      <c r="G27" s="82">
        <v>5</v>
      </c>
      <c r="H27" s="83">
        <v>42937</v>
      </c>
      <c r="I27" s="84" t="s">
        <v>31</v>
      </c>
      <c r="J27" s="85"/>
      <c r="K27" s="85"/>
      <c r="L27" s="86"/>
      <c r="M27" s="85"/>
      <c r="O27" s="85"/>
      <c r="P27" s="86"/>
    </row>
    <row r="28" spans="1:16" s="73" customFormat="1" ht="26.1" customHeight="1" x14ac:dyDescent="0.2">
      <c r="A28" s="79">
        <v>25</v>
      </c>
      <c r="B28" s="80" t="s">
        <v>510</v>
      </c>
      <c r="C28" s="80" t="s">
        <v>511</v>
      </c>
      <c r="D28" s="80" t="s">
        <v>10</v>
      </c>
      <c r="E28" s="98">
        <v>8170</v>
      </c>
      <c r="F28" s="98">
        <v>1727</v>
      </c>
      <c r="G28" s="82">
        <v>10</v>
      </c>
      <c r="H28" s="83">
        <v>42986</v>
      </c>
      <c r="I28" s="14" t="s">
        <v>349</v>
      </c>
      <c r="J28" s="85"/>
      <c r="K28" s="85"/>
      <c r="L28" s="86"/>
      <c r="M28" s="85"/>
      <c r="O28" s="85"/>
      <c r="P28" s="86"/>
    </row>
    <row r="29" spans="1:16" s="73" customFormat="1" ht="26.1" customHeight="1" x14ac:dyDescent="0.2">
      <c r="A29" s="79">
        <v>26</v>
      </c>
      <c r="B29" s="80" t="s">
        <v>503</v>
      </c>
      <c r="C29" s="80" t="s">
        <v>504</v>
      </c>
      <c r="D29" s="80" t="s">
        <v>8</v>
      </c>
      <c r="E29" s="81">
        <v>7995.55</v>
      </c>
      <c r="F29" s="81">
        <v>1471</v>
      </c>
      <c r="G29" s="82">
        <v>10</v>
      </c>
      <c r="H29" s="83">
        <v>43007</v>
      </c>
      <c r="I29" s="84" t="s">
        <v>11</v>
      </c>
      <c r="J29" s="85"/>
      <c r="K29" s="85"/>
      <c r="L29" s="86"/>
      <c r="M29" s="85"/>
      <c r="O29" s="85"/>
      <c r="P29" s="86"/>
    </row>
    <row r="30" spans="1:16" s="73" customFormat="1" ht="26.1" customHeight="1" x14ac:dyDescent="0.2">
      <c r="A30" s="79">
        <v>27</v>
      </c>
      <c r="B30" s="80" t="s">
        <v>483</v>
      </c>
      <c r="C30" s="80" t="s">
        <v>484</v>
      </c>
      <c r="D30" s="80" t="s">
        <v>352</v>
      </c>
      <c r="E30" s="81">
        <v>7675</v>
      </c>
      <c r="F30" s="93">
        <v>1678</v>
      </c>
      <c r="G30" s="82">
        <v>10</v>
      </c>
      <c r="H30" s="83">
        <v>42979</v>
      </c>
      <c r="I30" s="84" t="s">
        <v>15</v>
      </c>
      <c r="J30" s="85"/>
      <c r="O30" s="85"/>
      <c r="P30" s="86"/>
    </row>
    <row r="31" spans="1:16" s="73" customFormat="1" ht="26.1" customHeight="1" x14ac:dyDescent="0.2">
      <c r="A31" s="79">
        <v>28</v>
      </c>
      <c r="B31" s="89" t="s">
        <v>505</v>
      </c>
      <c r="C31" s="80" t="s">
        <v>506</v>
      </c>
      <c r="D31" s="80" t="s">
        <v>507</v>
      </c>
      <c r="E31" s="81">
        <v>5217.5600000000004</v>
      </c>
      <c r="F31" s="81">
        <v>1257</v>
      </c>
      <c r="G31" s="82">
        <v>6</v>
      </c>
      <c r="H31" s="83">
        <v>42979</v>
      </c>
      <c r="I31" s="84" t="s">
        <v>20</v>
      </c>
      <c r="J31" s="85"/>
      <c r="K31" s="85"/>
      <c r="L31" s="86"/>
      <c r="M31" s="85"/>
      <c r="O31" s="85"/>
      <c r="P31" s="86"/>
    </row>
    <row r="32" spans="1:16" s="73" customFormat="1" ht="26.1" customHeight="1" x14ac:dyDescent="0.2">
      <c r="A32" s="79">
        <v>29</v>
      </c>
      <c r="B32" s="80" t="s">
        <v>431</v>
      </c>
      <c r="C32" s="80" t="s">
        <v>432</v>
      </c>
      <c r="D32" s="80" t="s">
        <v>8</v>
      </c>
      <c r="E32" s="81">
        <v>3977</v>
      </c>
      <c r="F32" s="81">
        <v>771</v>
      </c>
      <c r="G32" s="82">
        <v>8</v>
      </c>
      <c r="H32" s="88">
        <v>42972</v>
      </c>
      <c r="I32" s="84" t="s">
        <v>15</v>
      </c>
      <c r="J32" s="85"/>
      <c r="K32" s="85"/>
      <c r="L32" s="86"/>
      <c r="M32" s="85"/>
      <c r="O32" s="85"/>
      <c r="P32" s="86"/>
    </row>
    <row r="33" spans="1:19" s="73" customFormat="1" ht="26.1" customHeight="1" x14ac:dyDescent="0.2">
      <c r="A33" s="79">
        <v>30</v>
      </c>
      <c r="B33" s="80" t="s">
        <v>488</v>
      </c>
      <c r="C33" s="80" t="s">
        <v>487</v>
      </c>
      <c r="D33" s="80" t="s">
        <v>14</v>
      </c>
      <c r="E33" s="81">
        <v>3743</v>
      </c>
      <c r="F33" s="93">
        <v>712</v>
      </c>
      <c r="G33" s="82">
        <v>10</v>
      </c>
      <c r="H33" s="83">
        <v>43007</v>
      </c>
      <c r="I33" s="84" t="s">
        <v>15</v>
      </c>
      <c r="J33" s="85"/>
      <c r="O33" s="85"/>
      <c r="P33" s="86"/>
    </row>
    <row r="34" spans="1:19" s="73" customFormat="1" ht="26.1" customHeight="1" x14ac:dyDescent="0.2">
      <c r="A34" s="79">
        <v>31</v>
      </c>
      <c r="B34" s="80" t="s">
        <v>436</v>
      </c>
      <c r="C34" s="80" t="s">
        <v>437</v>
      </c>
      <c r="D34" s="80" t="s">
        <v>256</v>
      </c>
      <c r="E34" s="81">
        <v>2040.5</v>
      </c>
      <c r="F34" s="81">
        <v>528</v>
      </c>
      <c r="G34" s="82">
        <v>6</v>
      </c>
      <c r="H34" s="88">
        <v>42972</v>
      </c>
      <c r="I34" s="87" t="s">
        <v>16</v>
      </c>
      <c r="J34" s="85"/>
      <c r="K34" s="85"/>
      <c r="L34" s="86"/>
      <c r="M34" s="85"/>
      <c r="O34" s="85"/>
      <c r="P34" s="86"/>
    </row>
    <row r="35" spans="1:19" s="73" customFormat="1" ht="26.1" customHeight="1" x14ac:dyDescent="0.2">
      <c r="A35" s="79">
        <v>32</v>
      </c>
      <c r="B35" s="80" t="s">
        <v>462</v>
      </c>
      <c r="C35" s="80" t="s">
        <v>463</v>
      </c>
      <c r="D35" s="80" t="s">
        <v>8</v>
      </c>
      <c r="E35" s="81">
        <v>1891.75</v>
      </c>
      <c r="F35" s="81">
        <v>412</v>
      </c>
      <c r="G35" s="82">
        <v>3</v>
      </c>
      <c r="H35" s="88">
        <v>42975</v>
      </c>
      <c r="I35" s="87" t="s">
        <v>11</v>
      </c>
      <c r="J35" s="85"/>
      <c r="K35" s="85"/>
      <c r="L35" s="86"/>
      <c r="M35" s="85"/>
      <c r="O35" s="85"/>
      <c r="P35" s="86"/>
    </row>
    <row r="36" spans="1:19" s="73" customFormat="1" ht="26.1" customHeight="1" x14ac:dyDescent="0.2">
      <c r="A36" s="79">
        <v>33</v>
      </c>
      <c r="B36" s="80" t="s">
        <v>472</v>
      </c>
      <c r="C36" s="80" t="s">
        <v>472</v>
      </c>
      <c r="D36" s="80" t="s">
        <v>12</v>
      </c>
      <c r="E36" s="81">
        <v>1608</v>
      </c>
      <c r="F36" s="81">
        <v>959</v>
      </c>
      <c r="G36" s="82">
        <v>7</v>
      </c>
      <c r="H36" s="83">
        <v>42965</v>
      </c>
      <c r="I36" s="87" t="s">
        <v>471</v>
      </c>
      <c r="J36" s="85"/>
      <c r="K36" s="85"/>
      <c r="L36" s="86"/>
      <c r="M36" s="85"/>
      <c r="O36" s="85"/>
      <c r="P36" s="86"/>
    </row>
    <row r="37" spans="1:19" s="73" customFormat="1" ht="26.1" customHeight="1" x14ac:dyDescent="0.2">
      <c r="A37" s="79">
        <v>34</v>
      </c>
      <c r="B37" s="80" t="s">
        <v>449</v>
      </c>
      <c r="C37" s="80" t="s">
        <v>450</v>
      </c>
      <c r="D37" s="80" t="s">
        <v>451</v>
      </c>
      <c r="E37" s="81">
        <v>970</v>
      </c>
      <c r="F37" s="81">
        <v>309</v>
      </c>
      <c r="G37" s="82">
        <v>7</v>
      </c>
      <c r="H37" s="83">
        <v>42972</v>
      </c>
      <c r="I37" s="84" t="s">
        <v>20</v>
      </c>
      <c r="J37" s="85"/>
      <c r="K37" s="85"/>
      <c r="L37" s="86"/>
      <c r="M37" s="85"/>
      <c r="O37" s="85"/>
      <c r="P37" s="86"/>
    </row>
    <row r="38" spans="1:19" s="73" customFormat="1" ht="26.1" customHeight="1" x14ac:dyDescent="0.2">
      <c r="A38" s="79">
        <v>35</v>
      </c>
      <c r="B38" s="80" t="s">
        <v>458</v>
      </c>
      <c r="C38" s="80" t="s">
        <v>459</v>
      </c>
      <c r="D38" s="80" t="s">
        <v>8</v>
      </c>
      <c r="E38" s="81">
        <v>754.39</v>
      </c>
      <c r="F38" s="81">
        <v>160</v>
      </c>
      <c r="G38" s="82">
        <v>3</v>
      </c>
      <c r="H38" s="88">
        <v>42958</v>
      </c>
      <c r="I38" s="84" t="s">
        <v>32</v>
      </c>
      <c r="J38" s="85"/>
      <c r="K38" s="85"/>
      <c r="L38" s="86"/>
      <c r="M38" s="85"/>
      <c r="O38" s="85"/>
      <c r="P38" s="86"/>
    </row>
    <row r="39" spans="1:19" s="73" customFormat="1" ht="26.1" customHeight="1" x14ac:dyDescent="0.2">
      <c r="A39" s="79">
        <v>36</v>
      </c>
      <c r="B39" s="80" t="s">
        <v>446</v>
      </c>
      <c r="C39" s="80" t="s">
        <v>447</v>
      </c>
      <c r="D39" s="80" t="s">
        <v>448</v>
      </c>
      <c r="E39" s="81">
        <v>314.8</v>
      </c>
      <c r="F39" s="81">
        <v>93</v>
      </c>
      <c r="G39" s="82">
        <v>1</v>
      </c>
      <c r="H39" s="83">
        <v>42958</v>
      </c>
      <c r="I39" s="84" t="s">
        <v>20</v>
      </c>
      <c r="J39" s="85"/>
      <c r="K39" s="85"/>
      <c r="L39" s="86"/>
      <c r="M39" s="85"/>
      <c r="O39" s="85"/>
      <c r="P39" s="86"/>
    </row>
    <row r="40" spans="1:19" s="73" customFormat="1" ht="26.1" customHeight="1" x14ac:dyDescent="0.2">
      <c r="A40" s="79">
        <v>37</v>
      </c>
      <c r="B40" s="80" t="s">
        <v>338</v>
      </c>
      <c r="C40" s="80" t="s">
        <v>339</v>
      </c>
      <c r="D40" s="80" t="s">
        <v>8</v>
      </c>
      <c r="E40" s="81">
        <v>287.10000000000002</v>
      </c>
      <c r="F40" s="81">
        <v>101</v>
      </c>
      <c r="G40" s="82">
        <v>3</v>
      </c>
      <c r="H40" s="88">
        <v>42916</v>
      </c>
      <c r="I40" s="84" t="s">
        <v>32</v>
      </c>
      <c r="J40" s="85"/>
      <c r="K40" s="85"/>
      <c r="L40" s="86"/>
      <c r="M40" s="85"/>
      <c r="O40" s="85"/>
      <c r="P40" s="86"/>
    </row>
    <row r="41" spans="1:19" s="73" customFormat="1" ht="26.1" customHeight="1" x14ac:dyDescent="0.2">
      <c r="A41" s="79">
        <v>38</v>
      </c>
      <c r="B41" s="80" t="s">
        <v>363</v>
      </c>
      <c r="C41" s="80" t="s">
        <v>364</v>
      </c>
      <c r="D41" s="80" t="s">
        <v>10</v>
      </c>
      <c r="E41" s="81">
        <v>202.6</v>
      </c>
      <c r="F41" s="93">
        <v>58</v>
      </c>
      <c r="G41" s="82">
        <v>2</v>
      </c>
      <c r="H41" s="83">
        <v>42888</v>
      </c>
      <c r="I41" s="84" t="s">
        <v>20</v>
      </c>
      <c r="J41" s="85"/>
      <c r="K41" s="85"/>
      <c r="L41" s="86"/>
      <c r="M41" s="85"/>
      <c r="O41" s="85"/>
      <c r="P41" s="86"/>
    </row>
    <row r="42" spans="1:19" s="73" customFormat="1" ht="26.1" customHeight="1" x14ac:dyDescent="0.2">
      <c r="A42" s="79">
        <v>39</v>
      </c>
      <c r="B42" s="94" t="s">
        <v>37</v>
      </c>
      <c r="C42" s="80" t="s">
        <v>38</v>
      </c>
      <c r="D42" s="80" t="s">
        <v>10</v>
      </c>
      <c r="E42" s="81">
        <v>108.7</v>
      </c>
      <c r="F42" s="81">
        <v>24</v>
      </c>
      <c r="G42" s="82">
        <v>1</v>
      </c>
      <c r="H42" s="95">
        <v>42601</v>
      </c>
      <c r="I42" s="84" t="s">
        <v>20</v>
      </c>
    </row>
    <row r="43" spans="1:19" s="73" customFormat="1" ht="26.1" customHeight="1" x14ac:dyDescent="0.2">
      <c r="A43" s="79">
        <v>40</v>
      </c>
      <c r="B43" s="80" t="s">
        <v>18</v>
      </c>
      <c r="C43" s="80" t="s">
        <v>19</v>
      </c>
      <c r="D43" s="80" t="s">
        <v>10</v>
      </c>
      <c r="E43" s="81">
        <v>94.7</v>
      </c>
      <c r="F43" s="93">
        <v>20</v>
      </c>
      <c r="G43" s="82">
        <v>1</v>
      </c>
      <c r="H43" s="83">
        <v>42244</v>
      </c>
      <c r="I43" s="84" t="s">
        <v>20</v>
      </c>
      <c r="J43" s="85"/>
      <c r="L43" s="96"/>
      <c r="O43" s="85"/>
      <c r="P43" s="86"/>
    </row>
    <row r="44" spans="1:19" s="73" customFormat="1" ht="26.1" customHeight="1" x14ac:dyDescent="0.2">
      <c r="A44" s="79">
        <v>41</v>
      </c>
      <c r="B44" s="80" t="s">
        <v>421</v>
      </c>
      <c r="C44" s="80" t="s">
        <v>422</v>
      </c>
      <c r="D44" s="80" t="s">
        <v>8</v>
      </c>
      <c r="E44" s="81">
        <v>89.7</v>
      </c>
      <c r="F44" s="81">
        <v>23</v>
      </c>
      <c r="G44" s="82">
        <v>1</v>
      </c>
      <c r="H44" s="88">
        <v>42944</v>
      </c>
      <c r="I44" s="87" t="s">
        <v>11</v>
      </c>
      <c r="J44" s="85"/>
      <c r="K44" s="85"/>
      <c r="L44" s="86"/>
      <c r="M44" s="85"/>
      <c r="O44" s="85"/>
      <c r="P44" s="86"/>
    </row>
    <row r="45" spans="1:19" s="73" customFormat="1" ht="26.1" customHeight="1" x14ac:dyDescent="0.2">
      <c r="A45" s="79">
        <v>42</v>
      </c>
      <c r="B45" s="7" t="s">
        <v>353</v>
      </c>
      <c r="C45" s="7" t="s">
        <v>354</v>
      </c>
      <c r="D45" s="7" t="s">
        <v>10</v>
      </c>
      <c r="E45" s="8">
        <v>75.3</v>
      </c>
      <c r="F45" s="8">
        <v>14</v>
      </c>
      <c r="G45" s="9">
        <v>1</v>
      </c>
      <c r="H45" s="10">
        <v>42888</v>
      </c>
      <c r="I45" s="14" t="s">
        <v>349</v>
      </c>
      <c r="J45" s="16"/>
      <c r="K45" s="16"/>
      <c r="L45" s="17"/>
      <c r="M45" s="16"/>
      <c r="N45" s="5"/>
      <c r="O45" s="16"/>
      <c r="P45" s="17"/>
      <c r="Q45" s="5"/>
      <c r="R45" s="5"/>
      <c r="S45" s="5"/>
    </row>
    <row r="46" spans="1:19" s="73" customFormat="1" ht="26.1" customHeight="1" x14ac:dyDescent="0.2">
      <c r="A46" s="79">
        <v>43</v>
      </c>
      <c r="B46" s="94" t="s">
        <v>47</v>
      </c>
      <c r="C46" s="94" t="s">
        <v>46</v>
      </c>
      <c r="D46" s="80" t="s">
        <v>10</v>
      </c>
      <c r="E46" s="81">
        <v>65.5</v>
      </c>
      <c r="F46" s="81">
        <v>15</v>
      </c>
      <c r="G46" s="82">
        <v>1</v>
      </c>
      <c r="H46" s="95">
        <v>42657</v>
      </c>
      <c r="I46" s="84" t="s">
        <v>20</v>
      </c>
    </row>
    <row r="47" spans="1:19" s="73" customFormat="1" ht="26.1" customHeight="1" x14ac:dyDescent="0.2">
      <c r="A47" s="79">
        <v>44</v>
      </c>
      <c r="B47" s="80" t="s">
        <v>140</v>
      </c>
      <c r="C47" s="80" t="s">
        <v>140</v>
      </c>
      <c r="D47" s="80" t="s">
        <v>12</v>
      </c>
      <c r="E47" s="81">
        <v>63</v>
      </c>
      <c r="F47" s="81">
        <v>21</v>
      </c>
      <c r="G47" s="82">
        <v>1</v>
      </c>
      <c r="H47" s="83">
        <v>42790</v>
      </c>
      <c r="I47" s="84" t="s">
        <v>11</v>
      </c>
      <c r="J47" s="85"/>
      <c r="K47" s="85"/>
      <c r="L47" s="86"/>
      <c r="M47" s="85"/>
      <c r="O47" s="85"/>
      <c r="P47" s="86"/>
    </row>
    <row r="48" spans="1:19" s="73" customFormat="1" ht="26.1" customHeight="1" x14ac:dyDescent="0.2">
      <c r="A48" s="79">
        <v>45</v>
      </c>
      <c r="B48" s="23" t="s">
        <v>358</v>
      </c>
      <c r="C48" s="23" t="s">
        <v>359</v>
      </c>
      <c r="D48" s="23" t="s">
        <v>10</v>
      </c>
      <c r="E48" s="8">
        <v>58.5</v>
      </c>
      <c r="F48" s="8">
        <v>31</v>
      </c>
      <c r="G48" s="25">
        <v>1</v>
      </c>
      <c r="H48" s="10">
        <v>42902</v>
      </c>
      <c r="I48" s="14" t="s">
        <v>349</v>
      </c>
      <c r="J48" s="16"/>
      <c r="K48" s="16"/>
      <c r="L48" s="17"/>
      <c r="M48" s="16"/>
      <c r="N48" s="5"/>
      <c r="O48" s="16"/>
      <c r="P48" s="17"/>
      <c r="Q48" s="5"/>
      <c r="R48" s="5"/>
      <c r="S48" s="5"/>
    </row>
    <row r="49" spans="1:19" s="73" customFormat="1" ht="26.1" customHeight="1" x14ac:dyDescent="0.2">
      <c r="A49" s="79">
        <v>46</v>
      </c>
      <c r="B49" s="80" t="s">
        <v>429</v>
      </c>
      <c r="C49" s="80" t="s">
        <v>430</v>
      </c>
      <c r="D49" s="80" t="s">
        <v>10</v>
      </c>
      <c r="E49" s="81">
        <v>41.4</v>
      </c>
      <c r="F49" s="93">
        <v>8</v>
      </c>
      <c r="G49" s="82">
        <v>1</v>
      </c>
      <c r="H49" s="83">
        <v>42545</v>
      </c>
      <c r="I49" s="84" t="s">
        <v>15</v>
      </c>
      <c r="J49" s="85"/>
      <c r="O49" s="85"/>
      <c r="P49" s="86"/>
    </row>
    <row r="50" spans="1:19" s="73" customFormat="1" ht="26.1" customHeight="1" x14ac:dyDescent="0.2">
      <c r="A50" s="79">
        <v>47</v>
      </c>
      <c r="B50" s="7" t="s">
        <v>230</v>
      </c>
      <c r="C50" s="23" t="s">
        <v>231</v>
      </c>
      <c r="D50" s="23" t="s">
        <v>8</v>
      </c>
      <c r="E50" s="8">
        <v>37.700000000000003</v>
      </c>
      <c r="F50" s="8">
        <v>13</v>
      </c>
      <c r="G50" s="25">
        <v>1</v>
      </c>
      <c r="H50" s="10">
        <v>42839</v>
      </c>
      <c r="I50" s="11" t="s">
        <v>36</v>
      </c>
      <c r="J50" s="16"/>
      <c r="K50" s="16"/>
      <c r="L50" s="17"/>
      <c r="M50" s="16"/>
      <c r="N50" s="5"/>
      <c r="O50" s="16"/>
      <c r="P50" s="17"/>
      <c r="Q50" s="5"/>
      <c r="R50" s="5"/>
      <c r="S50" s="5"/>
    </row>
    <row r="51" spans="1:19" s="73" customFormat="1" ht="26.1" customHeight="1" x14ac:dyDescent="0.2">
      <c r="A51" s="79">
        <v>48</v>
      </c>
      <c r="B51" s="94" t="s">
        <v>297</v>
      </c>
      <c r="C51" s="94" t="s">
        <v>298</v>
      </c>
      <c r="D51" s="80" t="s">
        <v>216</v>
      </c>
      <c r="E51" s="81">
        <v>25.9</v>
      </c>
      <c r="F51" s="81">
        <v>11</v>
      </c>
      <c r="G51" s="82">
        <v>3</v>
      </c>
      <c r="H51" s="95">
        <v>42860</v>
      </c>
      <c r="I51" s="84" t="s">
        <v>20</v>
      </c>
    </row>
    <row r="52" spans="1:19" s="73" customFormat="1" ht="26.1" customHeight="1" x14ac:dyDescent="0.2">
      <c r="A52" s="79">
        <v>49</v>
      </c>
      <c r="B52" s="80" t="s">
        <v>305</v>
      </c>
      <c r="C52" s="80" t="s">
        <v>304</v>
      </c>
      <c r="D52" s="80" t="s">
        <v>8</v>
      </c>
      <c r="E52" s="81">
        <v>19.8</v>
      </c>
      <c r="F52" s="81">
        <v>11</v>
      </c>
      <c r="G52" s="82">
        <v>1</v>
      </c>
      <c r="H52" s="83">
        <v>42587</v>
      </c>
      <c r="I52" s="84" t="s">
        <v>36</v>
      </c>
      <c r="J52" s="85"/>
      <c r="K52" s="85"/>
      <c r="L52" s="90"/>
      <c r="M52" s="85"/>
      <c r="O52" s="85"/>
      <c r="P52" s="86"/>
    </row>
    <row r="53" spans="1:19" s="73" customFormat="1" ht="26.1" customHeight="1" x14ac:dyDescent="0.2">
      <c r="A53" s="79">
        <v>50</v>
      </c>
      <c r="B53" s="80" t="s">
        <v>360</v>
      </c>
      <c r="C53" s="80" t="s">
        <v>361</v>
      </c>
      <c r="D53" s="80" t="s">
        <v>362</v>
      </c>
      <c r="E53" s="81">
        <v>14.8</v>
      </c>
      <c r="F53" s="93">
        <v>3</v>
      </c>
      <c r="G53" s="82">
        <v>2</v>
      </c>
      <c r="H53" s="83">
        <v>42895</v>
      </c>
      <c r="I53" s="84" t="s">
        <v>20</v>
      </c>
      <c r="J53" s="85"/>
      <c r="K53" s="85"/>
      <c r="L53" s="86"/>
      <c r="M53" s="85"/>
      <c r="O53" s="85"/>
      <c r="P53" s="86"/>
    </row>
    <row r="54" spans="1:19" s="73" customFormat="1" ht="26.1" customHeight="1" x14ac:dyDescent="0.2">
      <c r="A54" s="79">
        <v>51</v>
      </c>
      <c r="B54" s="94" t="s">
        <v>71</v>
      </c>
      <c r="C54" s="80" t="s">
        <v>72</v>
      </c>
      <c r="D54" s="80" t="s">
        <v>73</v>
      </c>
      <c r="E54" s="81">
        <v>11</v>
      </c>
      <c r="F54" s="81">
        <v>2</v>
      </c>
      <c r="G54" s="82">
        <v>1</v>
      </c>
      <c r="H54" s="95">
        <v>42713</v>
      </c>
      <c r="I54" s="84" t="s">
        <v>20</v>
      </c>
      <c r="L54" s="96"/>
    </row>
    <row r="55" spans="1:19" s="5" customFormat="1" ht="26.1" customHeight="1" x14ac:dyDescent="0.2">
      <c r="A55" s="79">
        <v>52</v>
      </c>
      <c r="B55" s="12" t="s">
        <v>69</v>
      </c>
      <c r="C55" s="7" t="s">
        <v>70</v>
      </c>
      <c r="D55" s="7" t="s">
        <v>22</v>
      </c>
      <c r="E55" s="8">
        <v>10</v>
      </c>
      <c r="F55" s="8">
        <v>4</v>
      </c>
      <c r="G55" s="9">
        <v>1</v>
      </c>
      <c r="H55" s="18">
        <v>42730</v>
      </c>
      <c r="I55" s="11" t="s">
        <v>20</v>
      </c>
    </row>
    <row r="56" spans="1:19" s="73" customFormat="1" ht="26.1" customHeight="1" x14ac:dyDescent="0.2">
      <c r="A56" s="79">
        <v>53</v>
      </c>
      <c r="B56" s="80" t="s">
        <v>89</v>
      </c>
      <c r="C56" s="80" t="s">
        <v>90</v>
      </c>
      <c r="D56" s="80" t="s">
        <v>8</v>
      </c>
      <c r="E56" s="81">
        <v>5.5</v>
      </c>
      <c r="F56" s="81">
        <v>1</v>
      </c>
      <c r="G56" s="82">
        <v>1</v>
      </c>
      <c r="H56" s="83">
        <v>42713</v>
      </c>
      <c r="I56" s="87" t="s">
        <v>11</v>
      </c>
      <c r="J56" s="85"/>
      <c r="K56" s="85"/>
      <c r="L56" s="90"/>
      <c r="M56" s="85"/>
      <c r="O56" s="85"/>
      <c r="P56" s="86"/>
    </row>
    <row r="57" spans="1:19" s="73" customFormat="1" ht="26.1" customHeight="1" x14ac:dyDescent="0.2">
      <c r="A57" s="79">
        <v>55</v>
      </c>
      <c r="B57" s="89" t="s">
        <v>282</v>
      </c>
      <c r="C57" s="80" t="s">
        <v>281</v>
      </c>
      <c r="D57" s="80" t="s">
        <v>8</v>
      </c>
      <c r="E57" s="81">
        <v>3.6</v>
      </c>
      <c r="F57" s="81">
        <v>2</v>
      </c>
      <c r="G57" s="82">
        <v>1</v>
      </c>
      <c r="H57" s="83">
        <v>42650</v>
      </c>
      <c r="I57" s="84" t="s">
        <v>36</v>
      </c>
      <c r="J57" s="85"/>
      <c r="K57" s="85"/>
      <c r="L57" s="90"/>
      <c r="M57" s="85"/>
      <c r="O57" s="85"/>
      <c r="P57" s="86"/>
    </row>
    <row r="58" spans="1:19" s="73" customFormat="1" ht="26.1" customHeight="1" x14ac:dyDescent="0.2">
      <c r="A58" s="79">
        <v>54</v>
      </c>
      <c r="B58" s="80" t="s">
        <v>285</v>
      </c>
      <c r="C58" s="80" t="s">
        <v>286</v>
      </c>
      <c r="D58" s="80" t="s">
        <v>8</v>
      </c>
      <c r="E58" s="81">
        <v>3.6</v>
      </c>
      <c r="F58" s="81">
        <v>2</v>
      </c>
      <c r="G58" s="82">
        <v>1</v>
      </c>
      <c r="H58" s="83">
        <v>42566</v>
      </c>
      <c r="I58" s="87" t="s">
        <v>13</v>
      </c>
      <c r="J58" s="85"/>
      <c r="K58" s="85"/>
      <c r="L58" s="86"/>
      <c r="M58" s="85"/>
      <c r="O58" s="85"/>
      <c r="P58" s="86"/>
    </row>
    <row r="59" spans="1:19" s="73" customFormat="1" ht="26.1" customHeight="1" x14ac:dyDescent="0.2">
      <c r="B59" s="102"/>
      <c r="C59" s="102"/>
      <c r="D59" s="102"/>
      <c r="E59" s="103"/>
      <c r="F59" s="103"/>
      <c r="G59" s="104"/>
      <c r="H59" s="96"/>
      <c r="I59" s="96"/>
      <c r="J59" s="85"/>
      <c r="O59" s="85"/>
      <c r="P59" s="86"/>
    </row>
    <row r="60" spans="1:19" s="73" customFormat="1" ht="26.1" customHeight="1" thickBot="1" x14ac:dyDescent="0.25">
      <c r="B60" s="105"/>
      <c r="C60" s="105"/>
      <c r="D60" s="105"/>
      <c r="E60" s="106">
        <f>SUM(E4:E59)</f>
        <v>1137673.5500000005</v>
      </c>
      <c r="F60" s="106">
        <f>SUM(F4:F59)</f>
        <v>231011</v>
      </c>
      <c r="H60" s="85"/>
      <c r="J60" s="85"/>
      <c r="O60" s="85"/>
      <c r="P60" s="86"/>
      <c r="Q60" s="107"/>
      <c r="S60" s="108"/>
    </row>
    <row r="62" spans="1:19" s="109" customFormat="1" ht="15.6" x14ac:dyDescent="0.3">
      <c r="C62" s="110" t="s">
        <v>182</v>
      </c>
      <c r="E62" s="111">
        <f>'Sausis '!E50</f>
        <v>2056737.0400000005</v>
      </c>
      <c r="F62" s="111">
        <f>'Sausis '!F50</f>
        <v>424719</v>
      </c>
    </row>
    <row r="63" spans="1:19" s="109" customFormat="1" ht="15.6" x14ac:dyDescent="0.3">
      <c r="C63" s="110" t="s">
        <v>184</v>
      </c>
      <c r="E63" s="111">
        <f>Vasaris!E53</f>
        <v>2266911.6999999993</v>
      </c>
      <c r="F63" s="111">
        <f>Vasaris!F53</f>
        <v>452237</v>
      </c>
    </row>
    <row r="64" spans="1:19" s="109" customFormat="1" ht="15.6" x14ac:dyDescent="0.3">
      <c r="C64" s="110" t="s">
        <v>226</v>
      </c>
      <c r="E64" s="111">
        <f>Kovas!E60</f>
        <v>1502042.4199999997</v>
      </c>
      <c r="F64" s="111">
        <f>Kovas!F60</f>
        <v>307116</v>
      </c>
    </row>
    <row r="65" spans="3:6" s="109" customFormat="1" ht="15.6" x14ac:dyDescent="0.3">
      <c r="C65" s="110" t="s">
        <v>262</v>
      </c>
      <c r="E65" s="111">
        <f>Balandis!E44</f>
        <v>1604670.16</v>
      </c>
      <c r="F65" s="111">
        <f>Balandis!F44</f>
        <v>331821</v>
      </c>
    </row>
    <row r="66" spans="3:6" s="109" customFormat="1" ht="15.6" x14ac:dyDescent="0.3">
      <c r="C66" s="110" t="s">
        <v>302</v>
      </c>
      <c r="E66" s="111">
        <f>Gegužė!E54</f>
        <v>813639.7</v>
      </c>
      <c r="F66" s="111">
        <f>Gegužė!F54</f>
        <v>161841</v>
      </c>
    </row>
    <row r="67" spans="3:6" s="109" customFormat="1" ht="15.6" x14ac:dyDescent="0.3">
      <c r="C67" s="110" t="s">
        <v>402</v>
      </c>
      <c r="E67" s="111">
        <f>Birželis!E75</f>
        <v>1310890.3900000004</v>
      </c>
      <c r="F67" s="111">
        <f>Birželis!F75</f>
        <v>267519</v>
      </c>
    </row>
    <row r="68" spans="3:6" s="109" customFormat="1" ht="15.6" x14ac:dyDescent="0.3">
      <c r="C68" s="110" t="s">
        <v>426</v>
      </c>
      <c r="E68" s="111">
        <f>Liepa!E62</f>
        <v>1732644.4800000002</v>
      </c>
      <c r="F68" s="111">
        <f>Liepa!F62</f>
        <v>340301</v>
      </c>
    </row>
    <row r="69" spans="3:6" s="109" customFormat="1" ht="15.6" x14ac:dyDescent="0.3">
      <c r="C69" s="110" t="s">
        <v>473</v>
      </c>
      <c r="E69" s="111">
        <f>Rugpjūtis!E75</f>
        <v>1435101.7099999995</v>
      </c>
      <c r="F69" s="111">
        <f>Rugpjūtis!F75</f>
        <v>288860</v>
      </c>
    </row>
    <row r="70" spans="3:6" s="109" customFormat="1" ht="15.6" x14ac:dyDescent="0.3">
      <c r="C70" s="110"/>
      <c r="E70" s="111"/>
      <c r="F70" s="111"/>
    </row>
    <row r="71" spans="3:6" s="109" customFormat="1" ht="15.6" x14ac:dyDescent="0.3">
      <c r="C71" s="112" t="s">
        <v>183</v>
      </c>
      <c r="E71" s="111">
        <f>SUM(E60:E70)</f>
        <v>13860311.149999999</v>
      </c>
      <c r="F71" s="111">
        <f>SUM(F60:F70)</f>
        <v>2805425</v>
      </c>
    </row>
  </sheetData>
  <sortState ref="A4:S58">
    <sortCondition descending="1" ref="E4:E58"/>
  </sortState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B4DD9-7879-4796-B3FA-0EA633A7E0ED}">
  <dimension ref="A1:S72"/>
  <sheetViews>
    <sheetView tabSelected="1" workbookViewId="0">
      <selection activeCell="J70" sqref="J70"/>
    </sheetView>
  </sheetViews>
  <sheetFormatPr defaultRowHeight="14.4" x14ac:dyDescent="0.3"/>
  <cols>
    <col min="2" max="2" width="26.88671875" customWidth="1"/>
    <col min="3" max="3" width="25" customWidth="1"/>
    <col min="5" max="5" width="18.21875" customWidth="1"/>
    <col min="6" max="6" width="18.5546875" customWidth="1"/>
    <col min="8" max="8" width="18.109375" customWidth="1"/>
    <col min="9" max="9" width="22.21875" customWidth="1"/>
  </cols>
  <sheetData>
    <row r="1" spans="1:16" s="73" customFormat="1" ht="17.399999999999999" x14ac:dyDescent="0.3">
      <c r="A1" s="1" t="s">
        <v>517</v>
      </c>
      <c r="B1" s="70"/>
      <c r="C1" s="70"/>
      <c r="D1" s="70"/>
      <c r="E1" s="71"/>
      <c r="F1" s="71"/>
      <c r="G1" s="72"/>
      <c r="H1" s="72"/>
      <c r="I1" s="72"/>
    </row>
    <row r="2" spans="1:16" s="73" customFormat="1" ht="17.399999999999999" x14ac:dyDescent="0.3">
      <c r="A2" s="74"/>
      <c r="B2" s="70"/>
      <c r="C2" s="70"/>
      <c r="D2" s="70"/>
      <c r="E2" s="71"/>
      <c r="F2" s="71"/>
      <c r="G2" s="72"/>
      <c r="H2" s="72"/>
      <c r="I2" s="72"/>
    </row>
    <row r="3" spans="1:16" s="73" customFormat="1" ht="26.1" customHeight="1" x14ac:dyDescent="0.2">
      <c r="A3" s="75"/>
      <c r="B3" s="76" t="s">
        <v>0</v>
      </c>
      <c r="C3" s="76" t="s">
        <v>1</v>
      </c>
      <c r="D3" s="76" t="s">
        <v>2</v>
      </c>
      <c r="E3" s="77" t="s">
        <v>3</v>
      </c>
      <c r="F3" s="77" t="s">
        <v>4</v>
      </c>
      <c r="G3" s="78" t="s">
        <v>5</v>
      </c>
      <c r="H3" s="76" t="s">
        <v>6</v>
      </c>
      <c r="I3" s="76" t="s">
        <v>7</v>
      </c>
    </row>
    <row r="4" spans="1:16" s="73" customFormat="1" ht="26.1" customHeight="1" x14ac:dyDescent="0.2">
      <c r="A4" s="79">
        <v>1</v>
      </c>
      <c r="B4" s="7" t="s">
        <v>548</v>
      </c>
      <c r="C4" s="7" t="s">
        <v>548</v>
      </c>
      <c r="D4" s="7" t="s">
        <v>12</v>
      </c>
      <c r="E4" s="81">
        <v>436361</v>
      </c>
      <c r="F4" s="81">
        <v>83921</v>
      </c>
      <c r="G4" s="82">
        <v>16</v>
      </c>
      <c r="H4" s="83">
        <v>43014</v>
      </c>
      <c r="I4" s="11" t="s">
        <v>549</v>
      </c>
      <c r="J4" s="85"/>
      <c r="K4" s="85"/>
      <c r="L4" s="86"/>
      <c r="M4" s="85"/>
      <c r="O4" s="85"/>
      <c r="P4" s="86"/>
    </row>
    <row r="5" spans="1:16" s="73" customFormat="1" ht="26.1" customHeight="1" x14ac:dyDescent="0.2">
      <c r="A5" s="79">
        <v>2</v>
      </c>
      <c r="B5" s="7" t="s">
        <v>546</v>
      </c>
      <c r="C5" s="7" t="s">
        <v>546</v>
      </c>
      <c r="D5" s="7" t="s">
        <v>12</v>
      </c>
      <c r="E5" s="81">
        <v>212941</v>
      </c>
      <c r="F5" s="81">
        <v>35891</v>
      </c>
      <c r="G5" s="82">
        <v>18</v>
      </c>
      <c r="H5" s="83">
        <v>43035</v>
      </c>
      <c r="I5" s="11" t="s">
        <v>547</v>
      </c>
      <c r="J5" s="85"/>
      <c r="K5" s="85"/>
      <c r="L5" s="86"/>
      <c r="M5" s="85"/>
      <c r="O5" s="85"/>
      <c r="P5" s="86"/>
    </row>
    <row r="6" spans="1:16" s="73" customFormat="1" ht="26.1" customHeight="1" x14ac:dyDescent="0.2">
      <c r="A6" s="79">
        <v>3</v>
      </c>
      <c r="B6" s="80" t="s">
        <v>520</v>
      </c>
      <c r="C6" s="80" t="s">
        <v>521</v>
      </c>
      <c r="D6" s="7" t="s">
        <v>8</v>
      </c>
      <c r="E6" s="81">
        <v>176245.23</v>
      </c>
      <c r="F6" s="81">
        <v>30877</v>
      </c>
      <c r="G6" s="82">
        <v>18</v>
      </c>
      <c r="H6" s="83">
        <v>43014</v>
      </c>
      <c r="I6" s="84" t="s">
        <v>32</v>
      </c>
      <c r="J6" s="85"/>
      <c r="K6" s="85"/>
      <c r="L6" s="86"/>
      <c r="M6" s="85"/>
      <c r="O6" s="85"/>
      <c r="P6" s="86"/>
    </row>
    <row r="7" spans="1:16" s="73" customFormat="1" ht="26.1" customHeight="1" x14ac:dyDescent="0.2">
      <c r="A7" s="79">
        <v>4</v>
      </c>
      <c r="B7" s="80" t="s">
        <v>522</v>
      </c>
      <c r="C7" s="80" t="s">
        <v>523</v>
      </c>
      <c r="D7" s="7" t="s">
        <v>524</v>
      </c>
      <c r="E7" s="81">
        <v>115773.43</v>
      </c>
      <c r="F7" s="81">
        <v>26653</v>
      </c>
      <c r="G7" s="82">
        <v>17</v>
      </c>
      <c r="H7" s="83">
        <v>43028</v>
      </c>
      <c r="I7" s="87" t="s">
        <v>11</v>
      </c>
      <c r="J7" s="85"/>
      <c r="K7" s="85"/>
      <c r="L7" s="86"/>
      <c r="M7" s="85"/>
      <c r="O7" s="85"/>
      <c r="P7" s="86"/>
    </row>
    <row r="8" spans="1:16" s="73" customFormat="1" ht="26.1" customHeight="1" x14ac:dyDescent="0.2">
      <c r="A8" s="79">
        <v>5</v>
      </c>
      <c r="B8" s="80" t="s">
        <v>525</v>
      </c>
      <c r="C8" s="80" t="s">
        <v>526</v>
      </c>
      <c r="D8" s="7" t="s">
        <v>8</v>
      </c>
      <c r="E8" s="81">
        <v>112125.9</v>
      </c>
      <c r="F8" s="81">
        <v>18012</v>
      </c>
      <c r="G8" s="82">
        <v>15</v>
      </c>
      <c r="H8" s="83">
        <v>43028</v>
      </c>
      <c r="I8" s="84" t="s">
        <v>31</v>
      </c>
      <c r="J8" s="85"/>
      <c r="K8" s="85"/>
      <c r="L8" s="86"/>
      <c r="M8" s="85"/>
      <c r="O8" s="85"/>
      <c r="P8" s="86"/>
    </row>
    <row r="9" spans="1:16" s="73" customFormat="1" ht="26.1" customHeight="1" x14ac:dyDescent="0.2">
      <c r="A9" s="79">
        <v>6</v>
      </c>
      <c r="B9" s="80" t="s">
        <v>527</v>
      </c>
      <c r="C9" s="80" t="s">
        <v>528</v>
      </c>
      <c r="D9" s="7" t="s">
        <v>8</v>
      </c>
      <c r="E9" s="81">
        <v>96779.6</v>
      </c>
      <c r="F9" s="81">
        <v>23304</v>
      </c>
      <c r="G9" s="82">
        <v>15</v>
      </c>
      <c r="H9" s="83">
        <v>43014</v>
      </c>
      <c r="I9" s="87" t="s">
        <v>11</v>
      </c>
      <c r="J9" s="85"/>
      <c r="K9" s="85"/>
      <c r="L9" s="86"/>
      <c r="M9" s="85"/>
      <c r="O9" s="85"/>
      <c r="P9" s="86"/>
    </row>
    <row r="10" spans="1:16" s="73" customFormat="1" ht="26.1" customHeight="1" x14ac:dyDescent="0.2">
      <c r="A10" s="79">
        <v>7</v>
      </c>
      <c r="B10" s="80" t="s">
        <v>512</v>
      </c>
      <c r="C10" s="7" t="s">
        <v>512</v>
      </c>
      <c r="D10" s="80" t="s">
        <v>12</v>
      </c>
      <c r="E10" s="81">
        <v>88493</v>
      </c>
      <c r="F10" s="81">
        <v>17160</v>
      </c>
      <c r="G10" s="82">
        <v>14</v>
      </c>
      <c r="H10" s="83">
        <v>43000</v>
      </c>
      <c r="I10" s="84" t="s">
        <v>514</v>
      </c>
      <c r="J10" s="85"/>
      <c r="K10" s="85"/>
      <c r="L10" s="86"/>
      <c r="M10" s="85"/>
      <c r="O10" s="85"/>
      <c r="P10" s="86"/>
    </row>
    <row r="11" spans="1:16" s="73" customFormat="1" ht="26.1" customHeight="1" x14ac:dyDescent="0.2">
      <c r="A11" s="79">
        <v>8</v>
      </c>
      <c r="B11" s="80" t="s">
        <v>492</v>
      </c>
      <c r="C11" s="80" t="s">
        <v>491</v>
      </c>
      <c r="D11" s="80" t="s">
        <v>8</v>
      </c>
      <c r="E11" s="81">
        <v>62544.14</v>
      </c>
      <c r="F11" s="81">
        <v>14036</v>
      </c>
      <c r="G11" s="82">
        <v>12</v>
      </c>
      <c r="H11" s="83">
        <v>43000</v>
      </c>
      <c r="I11" s="84" t="s">
        <v>31</v>
      </c>
      <c r="J11" s="85"/>
      <c r="K11" s="85"/>
      <c r="L11" s="86"/>
      <c r="M11" s="85"/>
      <c r="O11" s="85"/>
      <c r="P11" s="86"/>
    </row>
    <row r="12" spans="1:16" s="73" customFormat="1" ht="26.1" customHeight="1" x14ac:dyDescent="0.2">
      <c r="A12" s="79">
        <v>9</v>
      </c>
      <c r="B12" s="80" t="s">
        <v>529</v>
      </c>
      <c r="C12" s="80" t="s">
        <v>530</v>
      </c>
      <c r="D12" s="7" t="s">
        <v>8</v>
      </c>
      <c r="E12" s="81">
        <v>57417.33</v>
      </c>
      <c r="F12" s="81">
        <v>10226</v>
      </c>
      <c r="G12" s="82">
        <v>13</v>
      </c>
      <c r="H12" s="83">
        <v>43035</v>
      </c>
      <c r="I12" s="87" t="s">
        <v>11</v>
      </c>
      <c r="J12" s="85"/>
      <c r="K12" s="85"/>
      <c r="L12" s="86"/>
      <c r="M12" s="85"/>
      <c r="O12" s="85"/>
      <c r="P12" s="86"/>
    </row>
    <row r="13" spans="1:16" s="73" customFormat="1" ht="26.1" customHeight="1" x14ac:dyDescent="0.2">
      <c r="A13" s="79">
        <v>10</v>
      </c>
      <c r="B13" s="113" t="s">
        <v>551</v>
      </c>
      <c r="C13" s="113" t="s">
        <v>552</v>
      </c>
      <c r="D13" s="7" t="s">
        <v>553</v>
      </c>
      <c r="E13" s="81">
        <v>44030</v>
      </c>
      <c r="F13" s="93">
        <v>9524</v>
      </c>
      <c r="G13" s="82">
        <v>8</v>
      </c>
      <c r="H13" s="83">
        <v>43035</v>
      </c>
      <c r="I13" s="84" t="s">
        <v>15</v>
      </c>
      <c r="J13" s="85"/>
      <c r="O13" s="85"/>
      <c r="P13" s="86"/>
    </row>
    <row r="14" spans="1:16" s="73" customFormat="1" ht="26.1" customHeight="1" x14ac:dyDescent="0.2">
      <c r="A14" s="79">
        <v>11</v>
      </c>
      <c r="B14" s="7" t="s">
        <v>541</v>
      </c>
      <c r="C14" s="7" t="s">
        <v>542</v>
      </c>
      <c r="D14" s="7" t="s">
        <v>8</v>
      </c>
      <c r="E14" s="81">
        <v>39823.43</v>
      </c>
      <c r="F14" s="81">
        <v>8452</v>
      </c>
      <c r="G14" s="82">
        <v>10</v>
      </c>
      <c r="H14" s="83">
        <v>43021</v>
      </c>
      <c r="I14" s="84" t="s">
        <v>36</v>
      </c>
      <c r="J14" s="85"/>
      <c r="K14" s="85"/>
      <c r="L14" s="86"/>
      <c r="M14" s="85"/>
      <c r="O14" s="85"/>
      <c r="P14" s="86"/>
    </row>
    <row r="15" spans="1:16" s="73" customFormat="1" ht="26.1" customHeight="1" x14ac:dyDescent="0.2">
      <c r="A15" s="79">
        <v>12</v>
      </c>
      <c r="B15" s="80" t="s">
        <v>501</v>
      </c>
      <c r="C15" s="80" t="s">
        <v>502</v>
      </c>
      <c r="D15" s="80" t="s">
        <v>8</v>
      </c>
      <c r="E15" s="81">
        <v>34667.870000000003</v>
      </c>
      <c r="F15" s="81">
        <v>6570</v>
      </c>
      <c r="G15" s="82">
        <v>10</v>
      </c>
      <c r="H15" s="83">
        <v>43007</v>
      </c>
      <c r="I15" s="84" t="s">
        <v>32</v>
      </c>
      <c r="J15" s="85"/>
      <c r="K15" s="85"/>
      <c r="L15" s="86"/>
      <c r="M15" s="85"/>
      <c r="O15" s="85"/>
      <c r="P15" s="86"/>
    </row>
    <row r="16" spans="1:16" s="73" customFormat="1" ht="26.1" customHeight="1" x14ac:dyDescent="0.2">
      <c r="A16" s="79">
        <v>13</v>
      </c>
      <c r="B16" s="80" t="s">
        <v>489</v>
      </c>
      <c r="C16" s="80" t="s">
        <v>490</v>
      </c>
      <c r="D16" s="80" t="s">
        <v>8</v>
      </c>
      <c r="E16" s="81">
        <v>33066.01</v>
      </c>
      <c r="F16" s="81">
        <v>6076</v>
      </c>
      <c r="G16" s="82">
        <v>15</v>
      </c>
      <c r="H16" s="83">
        <v>42986</v>
      </c>
      <c r="I16" s="84" t="s">
        <v>31</v>
      </c>
      <c r="J16" s="85"/>
      <c r="K16" s="85"/>
      <c r="L16" s="86"/>
      <c r="M16" s="85"/>
      <c r="O16" s="85"/>
      <c r="P16" s="86"/>
    </row>
    <row r="17" spans="1:19" s="73" customFormat="1" ht="26.1" customHeight="1" x14ac:dyDescent="0.2">
      <c r="A17" s="79">
        <v>14</v>
      </c>
      <c r="B17" s="80" t="s">
        <v>531</v>
      </c>
      <c r="C17" s="80" t="s">
        <v>532</v>
      </c>
      <c r="D17" s="7" t="s">
        <v>14</v>
      </c>
      <c r="E17" s="81">
        <v>32110.06</v>
      </c>
      <c r="F17" s="81">
        <v>5836</v>
      </c>
      <c r="G17" s="82">
        <v>11</v>
      </c>
      <c r="H17" s="83">
        <v>43035</v>
      </c>
      <c r="I17" s="87" t="s">
        <v>11</v>
      </c>
      <c r="J17" s="85"/>
      <c r="K17" s="85"/>
      <c r="L17" s="86"/>
      <c r="M17" s="85"/>
      <c r="O17" s="85"/>
      <c r="P17" s="86"/>
    </row>
    <row r="18" spans="1:19" s="73" customFormat="1" ht="26.1" customHeight="1" x14ac:dyDescent="0.2">
      <c r="A18" s="79">
        <v>15</v>
      </c>
      <c r="B18" s="80" t="s">
        <v>533</v>
      </c>
      <c r="C18" s="80" t="s">
        <v>534</v>
      </c>
      <c r="D18" s="7" t="s">
        <v>8</v>
      </c>
      <c r="E18" s="81">
        <v>31364.29</v>
      </c>
      <c r="F18" s="81">
        <v>6407</v>
      </c>
      <c r="G18" s="82">
        <v>12</v>
      </c>
      <c r="H18" s="83">
        <v>43021</v>
      </c>
      <c r="I18" s="87" t="s">
        <v>11</v>
      </c>
      <c r="J18" s="85"/>
      <c r="K18" s="85"/>
      <c r="L18" s="86"/>
      <c r="M18" s="85"/>
      <c r="O18" s="85"/>
      <c r="P18" s="86"/>
    </row>
    <row r="19" spans="1:19" s="73" customFormat="1" ht="26.1" customHeight="1" x14ac:dyDescent="0.2">
      <c r="A19" s="79">
        <v>16</v>
      </c>
      <c r="B19" s="7" t="s">
        <v>537</v>
      </c>
      <c r="C19" s="7" t="s">
        <v>538</v>
      </c>
      <c r="D19" s="7" t="s">
        <v>8</v>
      </c>
      <c r="E19" s="8">
        <v>31105.47</v>
      </c>
      <c r="F19" s="8">
        <v>6431</v>
      </c>
      <c r="G19" s="9">
        <v>13</v>
      </c>
      <c r="H19" s="10">
        <v>43021</v>
      </c>
      <c r="I19" s="87" t="s">
        <v>16</v>
      </c>
      <c r="J19" s="16"/>
      <c r="K19" s="16"/>
      <c r="L19" s="17"/>
      <c r="M19" s="16"/>
      <c r="N19" s="5"/>
      <c r="O19" s="16"/>
      <c r="P19" s="17"/>
      <c r="Q19" s="5"/>
      <c r="R19" s="5"/>
      <c r="S19" s="5"/>
    </row>
    <row r="20" spans="1:19" s="73" customFormat="1" ht="26.1" customHeight="1" x14ac:dyDescent="0.2">
      <c r="A20" s="79">
        <v>17</v>
      </c>
      <c r="B20" s="7" t="s">
        <v>539</v>
      </c>
      <c r="C20" s="7" t="s">
        <v>540</v>
      </c>
      <c r="D20" s="7" t="s">
        <v>8</v>
      </c>
      <c r="E20" s="81">
        <v>26978.959999999999</v>
      </c>
      <c r="F20" s="81">
        <v>4983</v>
      </c>
      <c r="G20" s="82">
        <v>13</v>
      </c>
      <c r="H20" s="88">
        <v>43028</v>
      </c>
      <c r="I20" s="87" t="s">
        <v>16</v>
      </c>
      <c r="J20" s="85"/>
      <c r="K20" s="85"/>
      <c r="L20" s="86"/>
      <c r="M20" s="85"/>
      <c r="O20" s="85"/>
      <c r="P20" s="86"/>
    </row>
    <row r="21" spans="1:19" s="73" customFormat="1" ht="26.1" customHeight="1" x14ac:dyDescent="0.2">
      <c r="A21" s="79">
        <v>18</v>
      </c>
      <c r="B21" s="80" t="s">
        <v>475</v>
      </c>
      <c r="C21" s="80" t="s">
        <v>476</v>
      </c>
      <c r="D21" s="80" t="s">
        <v>8</v>
      </c>
      <c r="E21" s="81">
        <v>25841.360000000001</v>
      </c>
      <c r="F21" s="81">
        <v>4858</v>
      </c>
      <c r="G21" s="82">
        <v>12</v>
      </c>
      <c r="H21" s="83">
        <v>43000</v>
      </c>
      <c r="I21" s="87" t="s">
        <v>13</v>
      </c>
      <c r="J21" s="85"/>
      <c r="K21" s="85"/>
      <c r="L21" s="86"/>
      <c r="M21" s="85"/>
      <c r="O21" s="85"/>
      <c r="P21" s="86"/>
    </row>
    <row r="22" spans="1:19" s="73" customFormat="1" ht="26.1" customHeight="1" x14ac:dyDescent="0.2">
      <c r="A22" s="79">
        <v>19</v>
      </c>
      <c r="B22" s="80" t="s">
        <v>503</v>
      </c>
      <c r="C22" s="80" t="s">
        <v>504</v>
      </c>
      <c r="D22" s="80" t="s">
        <v>8</v>
      </c>
      <c r="E22" s="81">
        <v>24472.32</v>
      </c>
      <c r="F22" s="81">
        <v>4956</v>
      </c>
      <c r="G22" s="82">
        <v>10</v>
      </c>
      <c r="H22" s="83">
        <v>43007</v>
      </c>
      <c r="I22" s="84" t="s">
        <v>11</v>
      </c>
      <c r="J22" s="85"/>
      <c r="K22" s="85"/>
      <c r="L22" s="86"/>
      <c r="M22" s="85"/>
      <c r="O22" s="85"/>
      <c r="P22" s="86"/>
    </row>
    <row r="23" spans="1:19" s="5" customFormat="1" ht="26.1" customHeight="1" x14ac:dyDescent="0.2">
      <c r="A23" s="79">
        <v>20</v>
      </c>
      <c r="B23" s="80" t="s">
        <v>508</v>
      </c>
      <c r="C23" s="80" t="s">
        <v>509</v>
      </c>
      <c r="D23" s="80" t="s">
        <v>8</v>
      </c>
      <c r="E23" s="98">
        <v>21540</v>
      </c>
      <c r="F23" s="98">
        <v>4460</v>
      </c>
      <c r="G23" s="82">
        <v>12</v>
      </c>
      <c r="H23" s="83">
        <v>43007</v>
      </c>
      <c r="I23" s="14" t="s">
        <v>349</v>
      </c>
      <c r="J23" s="85"/>
      <c r="K23" s="85"/>
      <c r="L23" s="86"/>
      <c r="M23" s="85"/>
      <c r="N23" s="73"/>
      <c r="O23" s="85"/>
      <c r="P23" s="86"/>
      <c r="Q23" s="73"/>
      <c r="R23" s="73"/>
      <c r="S23" s="73"/>
    </row>
    <row r="24" spans="1:19" s="5" customFormat="1" ht="26.1" customHeight="1" x14ac:dyDescent="0.2">
      <c r="A24" s="79">
        <v>21</v>
      </c>
      <c r="B24" s="80" t="s">
        <v>454</v>
      </c>
      <c r="C24" s="80" t="s">
        <v>455</v>
      </c>
      <c r="D24" s="80" t="s">
        <v>8</v>
      </c>
      <c r="E24" s="81">
        <v>15782.81</v>
      </c>
      <c r="F24" s="81">
        <v>3569</v>
      </c>
      <c r="G24" s="82">
        <v>10</v>
      </c>
      <c r="H24" s="83">
        <v>42965</v>
      </c>
      <c r="I24" s="84" t="s">
        <v>32</v>
      </c>
      <c r="J24" s="85"/>
      <c r="K24" s="85"/>
      <c r="L24" s="86"/>
      <c r="M24" s="85"/>
      <c r="N24" s="73"/>
      <c r="O24" s="85"/>
      <c r="P24" s="86"/>
      <c r="Q24" s="73"/>
      <c r="R24" s="73"/>
      <c r="S24" s="73"/>
    </row>
    <row r="25" spans="1:19" s="73" customFormat="1" ht="26.1" customHeight="1" x14ac:dyDescent="0.2">
      <c r="A25" s="79">
        <v>22</v>
      </c>
      <c r="B25" s="80" t="s">
        <v>493</v>
      </c>
      <c r="C25" s="80" t="s">
        <v>494</v>
      </c>
      <c r="D25" s="80" t="s">
        <v>10</v>
      </c>
      <c r="E25" s="81">
        <v>15140.7</v>
      </c>
      <c r="F25" s="81">
        <v>3555</v>
      </c>
      <c r="G25" s="82">
        <v>10</v>
      </c>
      <c r="H25" s="83">
        <v>42986</v>
      </c>
      <c r="I25" s="87" t="s">
        <v>11</v>
      </c>
      <c r="J25" s="85"/>
      <c r="K25" s="85"/>
      <c r="L25" s="86"/>
      <c r="M25" s="85"/>
      <c r="O25" s="85"/>
      <c r="P25" s="86"/>
    </row>
    <row r="26" spans="1:19" s="73" customFormat="1" ht="26.1" customHeight="1" x14ac:dyDescent="0.2">
      <c r="A26" s="79">
        <v>23</v>
      </c>
      <c r="B26" s="113" t="s">
        <v>550</v>
      </c>
      <c r="C26" s="113" t="s">
        <v>550</v>
      </c>
      <c r="D26" s="7" t="s">
        <v>10</v>
      </c>
      <c r="E26" s="81">
        <v>14667</v>
      </c>
      <c r="F26" s="93">
        <v>3053</v>
      </c>
      <c r="G26" s="82">
        <v>8</v>
      </c>
      <c r="H26" s="83">
        <v>43021</v>
      </c>
      <c r="I26" s="84" t="s">
        <v>15</v>
      </c>
      <c r="J26" s="85"/>
      <c r="O26" s="85"/>
      <c r="P26" s="86"/>
    </row>
    <row r="27" spans="1:19" s="73" customFormat="1" ht="26.1" customHeight="1" x14ac:dyDescent="0.2">
      <c r="A27" s="79">
        <v>24</v>
      </c>
      <c r="B27" s="7" t="s">
        <v>543</v>
      </c>
      <c r="C27" s="7" t="s">
        <v>544</v>
      </c>
      <c r="D27" s="7" t="s">
        <v>8</v>
      </c>
      <c r="E27" s="81">
        <v>14618.47</v>
      </c>
      <c r="F27" s="81">
        <v>2838</v>
      </c>
      <c r="G27" s="82">
        <v>13</v>
      </c>
      <c r="H27" s="83">
        <v>43035</v>
      </c>
      <c r="I27" s="11" t="s">
        <v>545</v>
      </c>
      <c r="J27" s="85"/>
      <c r="K27" s="85"/>
      <c r="L27" s="86"/>
      <c r="M27" s="85"/>
      <c r="O27" s="85"/>
      <c r="P27" s="86"/>
    </row>
    <row r="28" spans="1:19" s="73" customFormat="1" ht="26.1" customHeight="1" x14ac:dyDescent="0.2">
      <c r="A28" s="79">
        <v>25</v>
      </c>
      <c r="B28" s="80" t="s">
        <v>440</v>
      </c>
      <c r="C28" s="80" t="s">
        <v>441</v>
      </c>
      <c r="D28" s="80" t="s">
        <v>8</v>
      </c>
      <c r="E28" s="81">
        <v>10902.37</v>
      </c>
      <c r="F28" s="81">
        <v>2548</v>
      </c>
      <c r="G28" s="82">
        <v>10</v>
      </c>
      <c r="H28" s="88">
        <v>42972</v>
      </c>
      <c r="I28" s="87" t="s">
        <v>16</v>
      </c>
      <c r="J28" s="85"/>
      <c r="K28" s="85"/>
      <c r="L28" s="86"/>
      <c r="M28" s="85"/>
      <c r="O28" s="85"/>
      <c r="P28" s="86"/>
    </row>
    <row r="29" spans="1:19" s="73" customFormat="1" ht="26.1" customHeight="1" x14ac:dyDescent="0.2">
      <c r="A29" s="79">
        <v>26</v>
      </c>
      <c r="B29" s="80" t="s">
        <v>488</v>
      </c>
      <c r="C29" s="80" t="s">
        <v>487</v>
      </c>
      <c r="D29" s="80" t="s">
        <v>14</v>
      </c>
      <c r="E29" s="81">
        <v>10630</v>
      </c>
      <c r="F29" s="93">
        <v>2088</v>
      </c>
      <c r="G29" s="82">
        <v>10</v>
      </c>
      <c r="H29" s="83">
        <v>43007</v>
      </c>
      <c r="I29" s="84" t="s">
        <v>15</v>
      </c>
      <c r="J29" s="85"/>
      <c r="O29" s="85"/>
      <c r="P29" s="86"/>
    </row>
    <row r="30" spans="1:19" s="73" customFormat="1" ht="26.1" customHeight="1" x14ac:dyDescent="0.2">
      <c r="A30" s="79">
        <v>27</v>
      </c>
      <c r="B30" s="80" t="s">
        <v>535</v>
      </c>
      <c r="C30" s="80" t="s">
        <v>536</v>
      </c>
      <c r="D30" s="7" t="s">
        <v>8</v>
      </c>
      <c r="E30" s="81">
        <v>6975.69</v>
      </c>
      <c r="F30" s="81">
        <v>1330</v>
      </c>
      <c r="G30" s="82">
        <v>10</v>
      </c>
      <c r="H30" s="83">
        <v>43028</v>
      </c>
      <c r="I30" s="87" t="s">
        <v>11</v>
      </c>
      <c r="J30" s="85"/>
      <c r="K30" s="85"/>
      <c r="L30" s="86"/>
      <c r="M30" s="85"/>
      <c r="O30" s="85"/>
      <c r="P30" s="86"/>
    </row>
    <row r="31" spans="1:19" s="73" customFormat="1" ht="26.1" customHeight="1" x14ac:dyDescent="0.2">
      <c r="A31" s="79">
        <v>28</v>
      </c>
      <c r="B31" s="7" t="s">
        <v>518</v>
      </c>
      <c r="C31" s="7" t="s">
        <v>519</v>
      </c>
      <c r="D31" s="7" t="s">
        <v>10</v>
      </c>
      <c r="E31" s="8">
        <v>6040.3</v>
      </c>
      <c r="F31" s="8">
        <v>1701</v>
      </c>
      <c r="G31" s="9">
        <v>11</v>
      </c>
      <c r="H31" s="10">
        <v>43014</v>
      </c>
      <c r="I31" s="84" t="s">
        <v>20</v>
      </c>
      <c r="J31" s="16"/>
      <c r="K31" s="16"/>
      <c r="L31" s="17"/>
      <c r="M31" s="16"/>
      <c r="N31" s="5"/>
      <c r="O31" s="16"/>
      <c r="P31" s="17"/>
      <c r="Q31" s="5"/>
      <c r="R31" s="5"/>
      <c r="S31" s="5"/>
    </row>
    <row r="32" spans="1:19" s="73" customFormat="1" ht="26.1" customHeight="1" x14ac:dyDescent="0.2">
      <c r="A32" s="79">
        <v>29</v>
      </c>
      <c r="B32" s="80" t="s">
        <v>479</v>
      </c>
      <c r="C32" s="80" t="s">
        <v>480</v>
      </c>
      <c r="D32" s="80" t="s">
        <v>8</v>
      </c>
      <c r="E32" s="81">
        <v>5543.64</v>
      </c>
      <c r="F32" s="81">
        <v>1254</v>
      </c>
      <c r="G32" s="82">
        <v>8</v>
      </c>
      <c r="H32" s="88">
        <v>43000</v>
      </c>
      <c r="I32" s="84" t="s">
        <v>36</v>
      </c>
      <c r="J32" s="85"/>
      <c r="K32" s="85"/>
      <c r="L32" s="86"/>
      <c r="M32" s="85"/>
      <c r="O32" s="85"/>
      <c r="P32" s="86"/>
    </row>
    <row r="33" spans="1:19" s="73" customFormat="1" ht="26.1" customHeight="1" x14ac:dyDescent="0.2">
      <c r="A33" s="79">
        <v>30</v>
      </c>
      <c r="B33" s="80" t="s">
        <v>407</v>
      </c>
      <c r="C33" s="80" t="s">
        <v>408</v>
      </c>
      <c r="D33" s="80" t="s">
        <v>8</v>
      </c>
      <c r="E33" s="81">
        <v>4584.2700000000004</v>
      </c>
      <c r="F33" s="81">
        <v>1033</v>
      </c>
      <c r="G33" s="82">
        <v>3</v>
      </c>
      <c r="H33" s="83">
        <v>42944</v>
      </c>
      <c r="I33" s="87" t="s">
        <v>21</v>
      </c>
      <c r="J33" s="85"/>
      <c r="K33" s="85"/>
      <c r="L33" s="86"/>
      <c r="M33" s="85"/>
      <c r="O33" s="85"/>
      <c r="P33" s="86"/>
    </row>
    <row r="34" spans="1:19" s="73" customFormat="1" ht="26.1" customHeight="1" x14ac:dyDescent="0.2">
      <c r="A34" s="79">
        <v>31</v>
      </c>
      <c r="B34" s="80" t="s">
        <v>477</v>
      </c>
      <c r="C34" s="80" t="s">
        <v>478</v>
      </c>
      <c r="D34" s="80" t="s">
        <v>8</v>
      </c>
      <c r="E34" s="81">
        <v>2131.75</v>
      </c>
      <c r="F34" s="81">
        <v>444</v>
      </c>
      <c r="G34" s="82">
        <v>6</v>
      </c>
      <c r="H34" s="83">
        <v>42993</v>
      </c>
      <c r="I34" s="87" t="s">
        <v>16</v>
      </c>
      <c r="J34" s="85"/>
      <c r="K34" s="85"/>
      <c r="L34" s="86"/>
      <c r="M34" s="85"/>
      <c r="O34" s="85"/>
      <c r="P34" s="86"/>
    </row>
    <row r="35" spans="1:19" s="5" customFormat="1" ht="26.1" customHeight="1" x14ac:dyDescent="0.2">
      <c r="A35" s="79">
        <v>32</v>
      </c>
      <c r="B35" s="80" t="s">
        <v>444</v>
      </c>
      <c r="C35" s="80" t="s">
        <v>445</v>
      </c>
      <c r="D35" s="80" t="s">
        <v>10</v>
      </c>
      <c r="E35" s="81">
        <v>2037.42</v>
      </c>
      <c r="F35" s="81">
        <v>372</v>
      </c>
      <c r="G35" s="82">
        <v>2</v>
      </c>
      <c r="H35" s="83">
        <v>42979</v>
      </c>
      <c r="I35" s="87" t="s">
        <v>16</v>
      </c>
      <c r="J35" s="85"/>
      <c r="K35" s="85"/>
      <c r="L35" s="86"/>
      <c r="M35" s="85"/>
      <c r="N35" s="73"/>
      <c r="O35" s="85"/>
      <c r="P35" s="86"/>
      <c r="Q35" s="73"/>
      <c r="R35" s="73"/>
      <c r="S35" s="73"/>
    </row>
    <row r="36" spans="1:19" s="73" customFormat="1" ht="26.1" customHeight="1" x14ac:dyDescent="0.2">
      <c r="A36" s="79">
        <v>33</v>
      </c>
      <c r="B36" s="80" t="s">
        <v>485</v>
      </c>
      <c r="C36" s="80" t="s">
        <v>486</v>
      </c>
      <c r="D36" s="80" t="s">
        <v>14</v>
      </c>
      <c r="E36" s="81">
        <v>1914</v>
      </c>
      <c r="F36" s="93">
        <v>354</v>
      </c>
      <c r="G36" s="82">
        <v>6</v>
      </c>
      <c r="H36" s="83">
        <v>43003</v>
      </c>
      <c r="I36" s="84" t="s">
        <v>15</v>
      </c>
      <c r="J36" s="85"/>
      <c r="O36" s="85"/>
      <c r="P36" s="86"/>
    </row>
    <row r="37" spans="1:19" s="73" customFormat="1" ht="26.1" customHeight="1" x14ac:dyDescent="0.2">
      <c r="A37" s="79">
        <v>34</v>
      </c>
      <c r="B37" s="80" t="s">
        <v>312</v>
      </c>
      <c r="C37" s="80" t="s">
        <v>311</v>
      </c>
      <c r="D37" s="80" t="s">
        <v>8</v>
      </c>
      <c r="E37" s="81">
        <v>1256.8</v>
      </c>
      <c r="F37" s="81">
        <v>273</v>
      </c>
      <c r="G37" s="82">
        <v>3</v>
      </c>
      <c r="H37" s="83">
        <v>42916</v>
      </c>
      <c r="I37" s="84" t="s">
        <v>36</v>
      </c>
      <c r="J37" s="85"/>
      <c r="K37" s="85"/>
      <c r="L37" s="86"/>
      <c r="M37" s="85"/>
      <c r="O37" s="85"/>
      <c r="P37" s="86"/>
    </row>
    <row r="38" spans="1:19" s="73" customFormat="1" ht="26.1" customHeight="1" x14ac:dyDescent="0.2">
      <c r="A38" s="79">
        <v>35</v>
      </c>
      <c r="B38" s="89" t="s">
        <v>505</v>
      </c>
      <c r="C38" s="80" t="s">
        <v>506</v>
      </c>
      <c r="D38" s="80" t="s">
        <v>507</v>
      </c>
      <c r="E38" s="81">
        <v>1154.8</v>
      </c>
      <c r="F38" s="81">
        <v>262</v>
      </c>
      <c r="G38" s="82">
        <v>2</v>
      </c>
      <c r="H38" s="83">
        <v>42979</v>
      </c>
      <c r="I38" s="84" t="s">
        <v>20</v>
      </c>
      <c r="J38" s="85"/>
      <c r="K38" s="85"/>
      <c r="L38" s="86"/>
      <c r="M38" s="85"/>
      <c r="O38" s="85"/>
      <c r="P38" s="86"/>
    </row>
    <row r="39" spans="1:19" s="73" customFormat="1" ht="26.1" customHeight="1" x14ac:dyDescent="0.2">
      <c r="A39" s="79">
        <v>36</v>
      </c>
      <c r="B39" s="80" t="s">
        <v>510</v>
      </c>
      <c r="C39" s="80" t="s">
        <v>511</v>
      </c>
      <c r="D39" s="80" t="s">
        <v>10</v>
      </c>
      <c r="E39" s="98">
        <v>1137.3</v>
      </c>
      <c r="F39" s="98">
        <v>250</v>
      </c>
      <c r="G39" s="82">
        <v>10</v>
      </c>
      <c r="H39" s="83">
        <v>42986</v>
      </c>
      <c r="I39" s="14" t="s">
        <v>349</v>
      </c>
      <c r="J39" s="85"/>
      <c r="K39" s="85"/>
      <c r="L39" s="86"/>
      <c r="M39" s="85"/>
      <c r="O39" s="85"/>
      <c r="P39" s="86"/>
    </row>
    <row r="40" spans="1:19" s="73" customFormat="1" ht="26.1" customHeight="1" x14ac:dyDescent="0.2">
      <c r="A40" s="79">
        <v>37</v>
      </c>
      <c r="B40" s="80" t="s">
        <v>464</v>
      </c>
      <c r="C40" s="80" t="s">
        <v>465</v>
      </c>
      <c r="D40" s="80" t="s">
        <v>8</v>
      </c>
      <c r="E40" s="81">
        <v>750.59</v>
      </c>
      <c r="F40" s="81">
        <v>132</v>
      </c>
      <c r="G40" s="82">
        <v>3</v>
      </c>
      <c r="H40" s="83">
        <v>42972</v>
      </c>
      <c r="I40" s="84" t="s">
        <v>36</v>
      </c>
      <c r="J40" s="85"/>
      <c r="K40" s="85"/>
      <c r="L40" s="86"/>
      <c r="M40" s="85"/>
      <c r="O40" s="85"/>
      <c r="P40" s="86"/>
    </row>
    <row r="41" spans="1:19" s="73" customFormat="1" ht="26.1" customHeight="1" x14ac:dyDescent="0.2">
      <c r="A41" s="79">
        <v>38</v>
      </c>
      <c r="B41" s="80" t="s">
        <v>435</v>
      </c>
      <c r="C41" s="80" t="s">
        <v>416</v>
      </c>
      <c r="D41" s="80" t="s">
        <v>8</v>
      </c>
      <c r="E41" s="81">
        <v>444.08</v>
      </c>
      <c r="F41" s="81">
        <v>78</v>
      </c>
      <c r="G41" s="82">
        <v>3</v>
      </c>
      <c r="H41" s="83">
        <v>42937</v>
      </c>
      <c r="I41" s="84" t="s">
        <v>31</v>
      </c>
      <c r="J41" s="85"/>
      <c r="K41" s="85"/>
      <c r="L41" s="86"/>
      <c r="M41" s="85"/>
      <c r="O41" s="85"/>
      <c r="P41" s="86"/>
    </row>
    <row r="42" spans="1:19" s="73" customFormat="1" ht="26.1" customHeight="1" x14ac:dyDescent="0.2">
      <c r="A42" s="79">
        <v>39</v>
      </c>
      <c r="B42" s="80" t="s">
        <v>481</v>
      </c>
      <c r="C42" s="80" t="s">
        <v>482</v>
      </c>
      <c r="D42" s="80" t="s">
        <v>10</v>
      </c>
      <c r="E42" s="81">
        <v>426</v>
      </c>
      <c r="F42" s="93">
        <v>62</v>
      </c>
      <c r="G42" s="82">
        <v>1</v>
      </c>
      <c r="H42" s="83">
        <v>42979</v>
      </c>
      <c r="I42" s="84" t="s">
        <v>15</v>
      </c>
      <c r="J42" s="85"/>
      <c r="O42" s="85"/>
      <c r="P42" s="86"/>
    </row>
    <row r="43" spans="1:19" s="73" customFormat="1" ht="26.1" customHeight="1" x14ac:dyDescent="0.2">
      <c r="A43" s="79">
        <v>40</v>
      </c>
      <c r="B43" s="94" t="s">
        <v>37</v>
      </c>
      <c r="C43" s="80" t="s">
        <v>38</v>
      </c>
      <c r="D43" s="80" t="s">
        <v>10</v>
      </c>
      <c r="E43" s="81">
        <v>284.7</v>
      </c>
      <c r="F43" s="81">
        <v>61</v>
      </c>
      <c r="G43" s="82">
        <v>1</v>
      </c>
      <c r="H43" s="95">
        <v>42601</v>
      </c>
      <c r="I43" s="84" t="s">
        <v>20</v>
      </c>
    </row>
    <row r="44" spans="1:19" s="73" customFormat="1" ht="26.1" customHeight="1" x14ac:dyDescent="0.2">
      <c r="A44" s="79">
        <v>41</v>
      </c>
      <c r="B44" s="80" t="s">
        <v>18</v>
      </c>
      <c r="C44" s="80" t="s">
        <v>19</v>
      </c>
      <c r="D44" s="80" t="s">
        <v>10</v>
      </c>
      <c r="E44" s="81">
        <v>253.8</v>
      </c>
      <c r="F44" s="93">
        <v>48</v>
      </c>
      <c r="G44" s="82">
        <v>1</v>
      </c>
      <c r="H44" s="83">
        <v>42244</v>
      </c>
      <c r="I44" s="84" t="s">
        <v>20</v>
      </c>
      <c r="J44" s="85"/>
      <c r="L44" s="96"/>
      <c r="O44" s="85"/>
      <c r="P44" s="86"/>
    </row>
    <row r="45" spans="1:19" s="73" customFormat="1" ht="26.1" customHeight="1" x14ac:dyDescent="0.2">
      <c r="A45" s="79">
        <v>42</v>
      </c>
      <c r="B45" s="80" t="s">
        <v>495</v>
      </c>
      <c r="C45" s="80" t="s">
        <v>496</v>
      </c>
      <c r="D45" s="80" t="s">
        <v>8</v>
      </c>
      <c r="E45" s="81">
        <v>237.7</v>
      </c>
      <c r="F45" s="81">
        <v>48</v>
      </c>
      <c r="G45" s="82">
        <v>15</v>
      </c>
      <c r="H45" s="83">
        <v>42993</v>
      </c>
      <c r="I45" s="87" t="s">
        <v>11</v>
      </c>
      <c r="J45" s="85"/>
      <c r="K45" s="85"/>
      <c r="L45" s="86"/>
      <c r="M45" s="85"/>
      <c r="O45" s="85"/>
      <c r="P45" s="86"/>
    </row>
    <row r="46" spans="1:19" s="73" customFormat="1" ht="26.1" customHeight="1" x14ac:dyDescent="0.2">
      <c r="A46" s="79">
        <v>43</v>
      </c>
      <c r="B46" s="7" t="s">
        <v>230</v>
      </c>
      <c r="C46" s="7" t="s">
        <v>231</v>
      </c>
      <c r="D46" s="7" t="s">
        <v>8</v>
      </c>
      <c r="E46" s="8">
        <v>226.88</v>
      </c>
      <c r="F46" s="8">
        <v>62</v>
      </c>
      <c r="G46" s="9">
        <v>1</v>
      </c>
      <c r="H46" s="10">
        <v>42839</v>
      </c>
      <c r="I46" s="11" t="s">
        <v>36</v>
      </c>
      <c r="J46" s="16"/>
      <c r="K46" s="16"/>
      <c r="L46" s="17"/>
      <c r="M46" s="16"/>
      <c r="N46" s="5"/>
      <c r="O46" s="16"/>
      <c r="P46" s="17"/>
      <c r="Q46" s="5"/>
      <c r="R46" s="5"/>
      <c r="S46" s="5"/>
    </row>
    <row r="47" spans="1:19" s="73" customFormat="1" ht="26.1" customHeight="1" x14ac:dyDescent="0.2">
      <c r="A47" s="79">
        <v>44</v>
      </c>
      <c r="B47" s="80" t="s">
        <v>462</v>
      </c>
      <c r="C47" s="80" t="s">
        <v>463</v>
      </c>
      <c r="D47" s="80" t="s">
        <v>8</v>
      </c>
      <c r="E47" s="81">
        <v>193.2</v>
      </c>
      <c r="F47" s="81">
        <v>37</v>
      </c>
      <c r="G47" s="82">
        <v>1</v>
      </c>
      <c r="H47" s="88">
        <v>42975</v>
      </c>
      <c r="I47" s="87" t="s">
        <v>11</v>
      </c>
      <c r="J47" s="85"/>
      <c r="K47" s="85"/>
      <c r="L47" s="86"/>
      <c r="M47" s="85"/>
      <c r="O47" s="85"/>
      <c r="P47" s="86"/>
    </row>
    <row r="48" spans="1:19" s="73" customFormat="1" ht="26.1" customHeight="1" x14ac:dyDescent="0.2">
      <c r="A48" s="79">
        <v>46</v>
      </c>
      <c r="B48" s="80" t="s">
        <v>439</v>
      </c>
      <c r="C48" s="80" t="s">
        <v>438</v>
      </c>
      <c r="D48" s="80" t="s">
        <v>8</v>
      </c>
      <c r="E48" s="81">
        <v>181.5</v>
      </c>
      <c r="F48" s="81">
        <v>37</v>
      </c>
      <c r="G48" s="82">
        <v>1</v>
      </c>
      <c r="H48" s="88">
        <v>42965</v>
      </c>
      <c r="I48" s="87" t="s">
        <v>16</v>
      </c>
      <c r="J48" s="85"/>
      <c r="K48" s="85"/>
      <c r="L48" s="86"/>
      <c r="M48" s="85"/>
      <c r="O48" s="85"/>
      <c r="P48" s="86"/>
    </row>
    <row r="49" spans="1:19" s="73" customFormat="1" ht="26.1" customHeight="1" x14ac:dyDescent="0.2">
      <c r="A49" s="79">
        <v>45</v>
      </c>
      <c r="B49" s="7" t="s">
        <v>234</v>
      </c>
      <c r="C49" s="7" t="s">
        <v>235</v>
      </c>
      <c r="D49" s="7" t="s">
        <v>8</v>
      </c>
      <c r="E49" s="8">
        <v>181.5</v>
      </c>
      <c r="F49" s="8">
        <v>37</v>
      </c>
      <c r="G49" s="9">
        <v>1</v>
      </c>
      <c r="H49" s="10">
        <v>42853</v>
      </c>
      <c r="I49" s="14" t="s">
        <v>21</v>
      </c>
      <c r="J49" s="16"/>
      <c r="K49" s="16"/>
      <c r="L49" s="17"/>
      <c r="M49" s="16"/>
      <c r="N49" s="5"/>
      <c r="O49" s="16"/>
      <c r="P49" s="17"/>
      <c r="Q49" s="5"/>
      <c r="R49" s="5"/>
      <c r="S49" s="5"/>
    </row>
    <row r="50" spans="1:19" s="73" customFormat="1" ht="26.1" customHeight="1" x14ac:dyDescent="0.2">
      <c r="A50" s="79">
        <v>47</v>
      </c>
      <c r="B50" s="80" t="s">
        <v>449</v>
      </c>
      <c r="C50" s="80" t="s">
        <v>450</v>
      </c>
      <c r="D50" s="80" t="s">
        <v>451</v>
      </c>
      <c r="E50" s="81">
        <v>152.9</v>
      </c>
      <c r="F50" s="81">
        <v>49</v>
      </c>
      <c r="G50" s="82">
        <v>2</v>
      </c>
      <c r="H50" s="83">
        <v>42972</v>
      </c>
      <c r="I50" s="84" t="s">
        <v>20</v>
      </c>
      <c r="J50" s="85"/>
      <c r="K50" s="85"/>
      <c r="L50" s="86"/>
      <c r="M50" s="85"/>
      <c r="O50" s="85"/>
      <c r="P50" s="86"/>
    </row>
    <row r="51" spans="1:19" s="73" customFormat="1" ht="26.1" customHeight="1" x14ac:dyDescent="0.2">
      <c r="A51" s="79">
        <v>48</v>
      </c>
      <c r="B51" s="7" t="s">
        <v>353</v>
      </c>
      <c r="C51" s="7" t="s">
        <v>354</v>
      </c>
      <c r="D51" s="7" t="s">
        <v>10</v>
      </c>
      <c r="E51" s="8">
        <v>126.6</v>
      </c>
      <c r="F51" s="8">
        <v>30</v>
      </c>
      <c r="G51" s="9">
        <v>1</v>
      </c>
      <c r="H51" s="10">
        <v>42888</v>
      </c>
      <c r="I51" s="14" t="s">
        <v>349</v>
      </c>
      <c r="J51" s="16"/>
      <c r="K51" s="16"/>
      <c r="L51" s="17"/>
      <c r="M51" s="16"/>
      <c r="N51" s="5"/>
      <c r="O51" s="16"/>
      <c r="P51" s="17"/>
      <c r="Q51" s="5"/>
      <c r="R51" s="5"/>
      <c r="S51" s="5"/>
    </row>
    <row r="52" spans="1:19" s="73" customFormat="1" ht="26.1" customHeight="1" x14ac:dyDescent="0.2">
      <c r="A52" s="79">
        <v>49</v>
      </c>
      <c r="B52" s="80" t="s">
        <v>363</v>
      </c>
      <c r="C52" s="80" t="s">
        <v>364</v>
      </c>
      <c r="D52" s="80" t="s">
        <v>10</v>
      </c>
      <c r="E52" s="81">
        <v>75.099999999999994</v>
      </c>
      <c r="F52" s="93">
        <v>16</v>
      </c>
      <c r="G52" s="82">
        <v>1</v>
      </c>
      <c r="H52" s="83">
        <v>42888</v>
      </c>
      <c r="I52" s="84" t="s">
        <v>20</v>
      </c>
      <c r="J52" s="85"/>
      <c r="K52" s="85"/>
      <c r="L52" s="86"/>
      <c r="M52" s="85"/>
      <c r="O52" s="85"/>
      <c r="P52" s="86"/>
    </row>
    <row r="53" spans="1:19" s="73" customFormat="1" ht="26.1" customHeight="1" x14ac:dyDescent="0.2">
      <c r="A53" s="79">
        <v>50</v>
      </c>
      <c r="B53" s="94" t="s">
        <v>47</v>
      </c>
      <c r="C53" s="94" t="s">
        <v>46</v>
      </c>
      <c r="D53" s="80" t="s">
        <v>10</v>
      </c>
      <c r="E53" s="81">
        <v>44.4</v>
      </c>
      <c r="F53" s="81">
        <v>11</v>
      </c>
      <c r="G53" s="82">
        <v>1</v>
      </c>
      <c r="H53" s="95">
        <v>42657</v>
      </c>
      <c r="I53" s="84" t="s">
        <v>20</v>
      </c>
    </row>
    <row r="54" spans="1:19" s="73" customFormat="1" ht="26.1" customHeight="1" x14ac:dyDescent="0.2">
      <c r="A54" s="79">
        <v>51</v>
      </c>
      <c r="B54" s="12" t="s">
        <v>40</v>
      </c>
      <c r="C54" s="7" t="s">
        <v>41</v>
      </c>
      <c r="D54" s="7" t="s">
        <v>42</v>
      </c>
      <c r="E54" s="8">
        <v>39</v>
      </c>
      <c r="F54" s="8">
        <v>8</v>
      </c>
      <c r="G54" s="9">
        <v>1</v>
      </c>
      <c r="H54" s="18">
        <v>42615</v>
      </c>
      <c r="I54" s="11" t="s">
        <v>43</v>
      </c>
      <c r="J54" s="5"/>
      <c r="K54" s="5"/>
      <c r="L54" s="5"/>
      <c r="M54" s="5"/>
      <c r="N54" s="5"/>
      <c r="O54" s="5"/>
      <c r="P54" s="5"/>
      <c r="Q54" s="5"/>
      <c r="R54" s="5"/>
      <c r="S54" s="5"/>
    </row>
    <row r="55" spans="1:19" s="73" customFormat="1" ht="26.1" customHeight="1" x14ac:dyDescent="0.2">
      <c r="A55" s="79">
        <v>52</v>
      </c>
      <c r="B55" s="94" t="s">
        <v>297</v>
      </c>
      <c r="C55" s="94" t="s">
        <v>298</v>
      </c>
      <c r="D55" s="80" t="s">
        <v>216</v>
      </c>
      <c r="E55" s="81">
        <v>20.3</v>
      </c>
      <c r="F55" s="81">
        <v>7</v>
      </c>
      <c r="G55" s="82">
        <v>1</v>
      </c>
      <c r="H55" s="95">
        <v>42860</v>
      </c>
      <c r="I55" s="84" t="s">
        <v>20</v>
      </c>
    </row>
    <row r="56" spans="1:19" s="73" customFormat="1" ht="26.1" customHeight="1" x14ac:dyDescent="0.2">
      <c r="A56" s="79">
        <v>53</v>
      </c>
      <c r="B56" s="80" t="s">
        <v>446</v>
      </c>
      <c r="C56" s="80" t="s">
        <v>447</v>
      </c>
      <c r="D56" s="80" t="s">
        <v>448</v>
      </c>
      <c r="E56" s="81">
        <v>16.5</v>
      </c>
      <c r="F56" s="81">
        <v>5</v>
      </c>
      <c r="G56" s="82">
        <v>1</v>
      </c>
      <c r="H56" s="83">
        <v>42958</v>
      </c>
      <c r="I56" s="84" t="s">
        <v>20</v>
      </c>
      <c r="J56" s="85"/>
      <c r="K56" s="85"/>
      <c r="L56" s="86"/>
      <c r="M56" s="85"/>
      <c r="O56" s="85"/>
      <c r="P56" s="86"/>
    </row>
    <row r="57" spans="1:19" s="73" customFormat="1" ht="26.1" customHeight="1" x14ac:dyDescent="0.2">
      <c r="A57" s="79">
        <v>54</v>
      </c>
      <c r="B57" s="114" t="s">
        <v>138</v>
      </c>
      <c r="C57" s="91" t="s">
        <v>139</v>
      </c>
      <c r="D57" s="80" t="s">
        <v>76</v>
      </c>
      <c r="E57" s="81">
        <v>11.6</v>
      </c>
      <c r="F57" s="81">
        <v>4</v>
      </c>
      <c r="G57" s="82">
        <v>1</v>
      </c>
      <c r="H57" s="95">
        <v>42769</v>
      </c>
      <c r="I57" s="84" t="s">
        <v>43</v>
      </c>
    </row>
    <row r="58" spans="1:19" s="73" customFormat="1" ht="26.1" customHeight="1" x14ac:dyDescent="0.2">
      <c r="A58" s="79">
        <v>55</v>
      </c>
      <c r="B58" s="114" t="s">
        <v>71</v>
      </c>
      <c r="C58" s="91" t="s">
        <v>72</v>
      </c>
      <c r="D58" s="80" t="s">
        <v>73</v>
      </c>
      <c r="E58" s="81">
        <v>11</v>
      </c>
      <c r="F58" s="81">
        <v>2</v>
      </c>
      <c r="G58" s="82">
        <v>1</v>
      </c>
      <c r="H58" s="95">
        <v>42713</v>
      </c>
      <c r="I58" s="84" t="s">
        <v>20</v>
      </c>
      <c r="L58" s="96"/>
    </row>
    <row r="59" spans="1:19" s="73" customFormat="1" ht="26.1" customHeight="1" x14ac:dyDescent="0.2">
      <c r="B59" s="102"/>
      <c r="C59" s="102"/>
      <c r="D59" s="102"/>
      <c r="E59" s="103"/>
      <c r="F59" s="103"/>
      <c r="G59" s="104"/>
      <c r="H59" s="96"/>
      <c r="I59" s="96"/>
      <c r="J59" s="85"/>
      <c r="O59" s="85"/>
      <c r="P59" s="86"/>
    </row>
    <row r="60" spans="1:19" s="73" customFormat="1" ht="26.1" customHeight="1" thickBot="1" x14ac:dyDescent="0.25">
      <c r="B60" s="105"/>
      <c r="C60" s="105"/>
      <c r="D60" s="105"/>
      <c r="E60" s="106">
        <f>SUM(E4:E59)</f>
        <v>1821875.0700000003</v>
      </c>
      <c r="F60" s="106">
        <f>SUM(F4:F59)</f>
        <v>354291</v>
      </c>
      <c r="H60" s="85"/>
      <c r="J60" s="85"/>
      <c r="O60" s="85"/>
      <c r="P60" s="86"/>
      <c r="Q60" s="107"/>
      <c r="S60" s="108"/>
    </row>
    <row r="62" spans="1:19" s="109" customFormat="1" ht="15.6" x14ac:dyDescent="0.3">
      <c r="C62" s="110" t="s">
        <v>182</v>
      </c>
      <c r="E62" s="111">
        <f>'Sausis '!E50</f>
        <v>2056737.0400000005</v>
      </c>
      <c r="F62" s="111">
        <f>'Sausis '!F50</f>
        <v>424719</v>
      </c>
    </row>
    <row r="63" spans="1:19" s="109" customFormat="1" ht="15.6" x14ac:dyDescent="0.3">
      <c r="C63" s="110" t="s">
        <v>184</v>
      </c>
      <c r="E63" s="111">
        <f>Vasaris!E53</f>
        <v>2266911.6999999993</v>
      </c>
      <c r="F63" s="111">
        <f>Vasaris!F53</f>
        <v>452237</v>
      </c>
    </row>
    <row r="64" spans="1:19" s="109" customFormat="1" ht="15.6" x14ac:dyDescent="0.3">
      <c r="C64" s="110" t="s">
        <v>226</v>
      </c>
      <c r="E64" s="111">
        <f>Kovas!E60</f>
        <v>1502042.4199999997</v>
      </c>
      <c r="F64" s="111">
        <f>Kovas!F60</f>
        <v>307116</v>
      </c>
    </row>
    <row r="65" spans="3:6" s="109" customFormat="1" ht="15.6" x14ac:dyDescent="0.3">
      <c r="C65" s="110" t="s">
        <v>262</v>
      </c>
      <c r="E65" s="111">
        <f>Balandis!E44</f>
        <v>1604670.16</v>
      </c>
      <c r="F65" s="111">
        <f>Balandis!F44</f>
        <v>331821</v>
      </c>
    </row>
    <row r="66" spans="3:6" s="109" customFormat="1" ht="15.6" x14ac:dyDescent="0.3">
      <c r="C66" s="110" t="s">
        <v>302</v>
      </c>
      <c r="E66" s="111">
        <f>Gegužė!E54</f>
        <v>813639.7</v>
      </c>
      <c r="F66" s="111">
        <f>Gegužė!F54</f>
        <v>161841</v>
      </c>
    </row>
    <row r="67" spans="3:6" s="109" customFormat="1" ht="15.6" x14ac:dyDescent="0.3">
      <c r="C67" s="110" t="s">
        <v>402</v>
      </c>
      <c r="E67" s="111">
        <f>Birželis!E75</f>
        <v>1310890.3900000004</v>
      </c>
      <c r="F67" s="111">
        <f>Birželis!F75</f>
        <v>267519</v>
      </c>
    </row>
    <row r="68" spans="3:6" s="109" customFormat="1" ht="15.6" x14ac:dyDescent="0.3">
      <c r="C68" s="110" t="s">
        <v>426</v>
      </c>
      <c r="E68" s="111">
        <f>Liepa!E62</f>
        <v>1732644.4800000002</v>
      </c>
      <c r="F68" s="111">
        <f>Liepa!F62</f>
        <v>340301</v>
      </c>
    </row>
    <row r="69" spans="3:6" s="109" customFormat="1" ht="15.6" x14ac:dyDescent="0.3">
      <c r="C69" s="110" t="s">
        <v>473</v>
      </c>
      <c r="E69" s="111">
        <f>Rugpjūtis!E75</f>
        <v>1435101.7099999995</v>
      </c>
      <c r="F69" s="111">
        <f>Rugpjūtis!F75</f>
        <v>288860</v>
      </c>
    </row>
    <row r="70" spans="3:6" s="109" customFormat="1" ht="15.6" x14ac:dyDescent="0.3">
      <c r="C70" s="110" t="s">
        <v>516</v>
      </c>
      <c r="E70" s="111">
        <f>Rugsėjis!E60</f>
        <v>1137673.5500000005</v>
      </c>
      <c r="F70" s="111">
        <f>Rugsėjis!F60</f>
        <v>231011</v>
      </c>
    </row>
    <row r="71" spans="3:6" s="109" customFormat="1" ht="15.6" x14ac:dyDescent="0.3">
      <c r="C71" s="110"/>
      <c r="E71" s="111"/>
      <c r="F71" s="111"/>
    </row>
    <row r="72" spans="3:6" s="109" customFormat="1" ht="15.6" x14ac:dyDescent="0.3">
      <c r="C72" s="112" t="s">
        <v>183</v>
      </c>
      <c r="E72" s="111">
        <f>SUM(E60:E71)</f>
        <v>15682186.220000001</v>
      </c>
      <c r="F72" s="111">
        <f>SUM(F60:F71)</f>
        <v>3159716</v>
      </c>
    </row>
  </sheetData>
  <sortState ref="A4:S58">
    <sortCondition descending="1" ref="E4:E58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60"/>
  <sheetViews>
    <sheetView topLeftCell="A46" workbookViewId="0">
      <selection activeCell="A15" sqref="A15:XFD15"/>
    </sheetView>
  </sheetViews>
  <sheetFormatPr defaultRowHeight="14.4" x14ac:dyDescent="0.3"/>
  <cols>
    <col min="2" max="2" width="26.88671875" customWidth="1"/>
    <col min="3" max="3" width="26.5546875" customWidth="1"/>
    <col min="5" max="5" width="17.88671875" customWidth="1"/>
    <col min="6" max="6" width="17.21875" customWidth="1"/>
    <col min="8" max="8" width="17.109375" customWidth="1"/>
    <col min="9" max="9" width="18" customWidth="1"/>
  </cols>
  <sheetData>
    <row r="1" spans="1:16" s="5" customFormat="1" ht="17.399999999999999" x14ac:dyDescent="0.3">
      <c r="A1" s="1" t="s">
        <v>180</v>
      </c>
      <c r="B1" s="2"/>
      <c r="C1" s="2"/>
      <c r="D1" s="2"/>
      <c r="E1" s="3"/>
      <c r="F1" s="3"/>
      <c r="G1" s="4"/>
      <c r="H1" s="4"/>
      <c r="I1" s="4"/>
    </row>
    <row r="2" spans="1:16" s="5" customFormat="1" ht="17.399999999999999" x14ac:dyDescent="0.3">
      <c r="A2" s="6"/>
      <c r="B2" s="2"/>
      <c r="C2" s="2"/>
      <c r="D2" s="2"/>
      <c r="E2" s="3"/>
      <c r="F2" s="3"/>
      <c r="G2" s="4"/>
      <c r="H2" s="4"/>
      <c r="I2" s="4"/>
    </row>
    <row r="3" spans="1:16" s="5" customFormat="1" ht="26.1" customHeight="1" x14ac:dyDescent="0.2">
      <c r="A3" s="36"/>
      <c r="B3" s="39" t="s">
        <v>0</v>
      </c>
      <c r="C3" s="39" t="s">
        <v>1</v>
      </c>
      <c r="D3" s="39" t="s">
        <v>2</v>
      </c>
      <c r="E3" s="40" t="s">
        <v>3</v>
      </c>
      <c r="F3" s="40" t="s">
        <v>4</v>
      </c>
      <c r="G3" s="41" t="s">
        <v>5</v>
      </c>
      <c r="H3" s="39" t="s">
        <v>6</v>
      </c>
      <c r="I3" s="39" t="s">
        <v>7</v>
      </c>
    </row>
    <row r="4" spans="1:16" s="5" customFormat="1" ht="26.1" customHeight="1" x14ac:dyDescent="0.2">
      <c r="A4" s="38">
        <v>1</v>
      </c>
      <c r="B4" s="7" t="s">
        <v>122</v>
      </c>
      <c r="C4" s="7" t="s">
        <v>122</v>
      </c>
      <c r="D4" s="7" t="s">
        <v>12</v>
      </c>
      <c r="E4" s="8">
        <v>414396</v>
      </c>
      <c r="F4" s="8">
        <v>80326</v>
      </c>
      <c r="G4" s="9">
        <v>15</v>
      </c>
      <c r="H4" s="10">
        <v>42762</v>
      </c>
      <c r="I4" s="14" t="s">
        <v>123</v>
      </c>
      <c r="J4" s="16"/>
      <c r="K4" s="16"/>
      <c r="L4" s="17"/>
      <c r="M4" s="16"/>
      <c r="O4" s="16"/>
      <c r="P4" s="17"/>
    </row>
    <row r="5" spans="1:16" s="5" customFormat="1" ht="26.1" customHeight="1" x14ac:dyDescent="0.2">
      <c r="A5" s="38">
        <v>2</v>
      </c>
      <c r="B5" s="7" t="s">
        <v>87</v>
      </c>
      <c r="C5" s="7" t="s">
        <v>88</v>
      </c>
      <c r="D5" s="7" t="s">
        <v>8</v>
      </c>
      <c r="E5" s="8">
        <v>217935.23</v>
      </c>
      <c r="F5" s="8">
        <v>38517</v>
      </c>
      <c r="G5" s="9">
        <v>12</v>
      </c>
      <c r="H5" s="10">
        <v>42734</v>
      </c>
      <c r="I5" s="14" t="s">
        <v>32</v>
      </c>
      <c r="J5" s="16"/>
      <c r="K5" s="16"/>
      <c r="L5" s="17"/>
      <c r="M5" s="16"/>
      <c r="O5" s="16"/>
      <c r="P5" s="17"/>
    </row>
    <row r="6" spans="1:16" s="5" customFormat="1" ht="26.1" customHeight="1" x14ac:dyDescent="0.2">
      <c r="A6" s="38">
        <v>3</v>
      </c>
      <c r="B6" s="7" t="s">
        <v>67</v>
      </c>
      <c r="C6" s="7" t="s">
        <v>68</v>
      </c>
      <c r="D6" s="7" t="s">
        <v>8</v>
      </c>
      <c r="E6" s="8">
        <v>179468.13000000003</v>
      </c>
      <c r="F6" s="8">
        <v>40316</v>
      </c>
      <c r="G6" s="9">
        <v>15</v>
      </c>
      <c r="H6" s="10">
        <v>42727</v>
      </c>
      <c r="I6" s="11" t="s">
        <v>36</v>
      </c>
      <c r="J6" s="16"/>
      <c r="K6" s="16"/>
      <c r="L6" s="17"/>
      <c r="M6" s="16"/>
      <c r="O6" s="16"/>
      <c r="P6" s="17"/>
    </row>
    <row r="7" spans="1:16" s="5" customFormat="1" ht="26.1" customHeight="1" x14ac:dyDescent="0.2">
      <c r="A7" s="38">
        <v>4</v>
      </c>
      <c r="B7" s="7" t="s">
        <v>108</v>
      </c>
      <c r="C7" s="7" t="s">
        <v>109</v>
      </c>
      <c r="D7" s="7" t="s">
        <v>10</v>
      </c>
      <c r="E7" s="8">
        <v>171850.86</v>
      </c>
      <c r="F7" s="8">
        <v>41431</v>
      </c>
      <c r="G7" s="9">
        <v>15</v>
      </c>
      <c r="H7" s="10">
        <v>42748</v>
      </c>
      <c r="I7" s="11" t="s">
        <v>11</v>
      </c>
      <c r="J7" s="16"/>
      <c r="K7" s="16"/>
      <c r="L7" s="17"/>
      <c r="M7" s="16"/>
      <c r="O7" s="16"/>
      <c r="P7" s="17"/>
    </row>
    <row r="8" spans="1:16" s="5" customFormat="1" ht="26.1" customHeight="1" x14ac:dyDescent="0.2">
      <c r="A8" s="38">
        <v>5</v>
      </c>
      <c r="B8" s="7" t="s">
        <v>95</v>
      </c>
      <c r="C8" s="7" t="s">
        <v>95</v>
      </c>
      <c r="D8" s="7" t="s">
        <v>12</v>
      </c>
      <c r="E8" s="8">
        <v>137525</v>
      </c>
      <c r="F8" s="8">
        <v>28034</v>
      </c>
      <c r="G8" s="9">
        <v>14</v>
      </c>
      <c r="H8" s="10">
        <v>42727</v>
      </c>
      <c r="I8" s="11" t="s">
        <v>96</v>
      </c>
      <c r="J8" s="16"/>
      <c r="K8" s="16"/>
      <c r="L8" s="42"/>
      <c r="M8" s="16"/>
      <c r="O8" s="16"/>
      <c r="P8" s="17"/>
    </row>
    <row r="9" spans="1:16" s="5" customFormat="1" ht="26.1" customHeight="1" x14ac:dyDescent="0.2">
      <c r="A9" s="38">
        <v>6</v>
      </c>
      <c r="B9" s="7" t="s">
        <v>99</v>
      </c>
      <c r="C9" s="7" t="s">
        <v>100</v>
      </c>
      <c r="D9" s="7" t="s">
        <v>14</v>
      </c>
      <c r="E9" s="37">
        <v>124527</v>
      </c>
      <c r="F9" s="37">
        <v>23048</v>
      </c>
      <c r="G9" s="9">
        <v>10</v>
      </c>
      <c r="H9" s="10">
        <v>42741</v>
      </c>
      <c r="I9" s="11" t="s">
        <v>15</v>
      </c>
      <c r="J9" s="16"/>
      <c r="K9" s="16"/>
      <c r="L9" s="17"/>
      <c r="M9" s="16"/>
      <c r="O9" s="16"/>
      <c r="P9" s="17"/>
    </row>
    <row r="10" spans="1:16" s="5" customFormat="1" ht="26.1" customHeight="1" x14ac:dyDescent="0.2">
      <c r="A10" s="38">
        <v>7</v>
      </c>
      <c r="B10" s="7" t="s">
        <v>120</v>
      </c>
      <c r="C10" s="7" t="s">
        <v>121</v>
      </c>
      <c r="D10" s="7" t="s">
        <v>8</v>
      </c>
      <c r="E10" s="8">
        <v>88230.34</v>
      </c>
      <c r="F10" s="8">
        <v>18056</v>
      </c>
      <c r="G10" s="9">
        <v>13</v>
      </c>
      <c r="H10" s="10">
        <v>42748</v>
      </c>
      <c r="I10" s="14" t="s">
        <v>13</v>
      </c>
      <c r="J10" s="16"/>
      <c r="K10" s="16"/>
      <c r="L10" s="17"/>
      <c r="M10" s="16"/>
      <c r="O10" s="16"/>
      <c r="P10" s="17"/>
    </row>
    <row r="11" spans="1:16" s="5" customFormat="1" ht="26.1" customHeight="1" x14ac:dyDescent="0.2">
      <c r="A11" s="38">
        <v>8</v>
      </c>
      <c r="B11" s="7" t="s">
        <v>91</v>
      </c>
      <c r="C11" s="7" t="s">
        <v>92</v>
      </c>
      <c r="D11" s="7" t="s">
        <v>14</v>
      </c>
      <c r="E11" s="8">
        <v>83173.87</v>
      </c>
      <c r="F11" s="8">
        <v>19813</v>
      </c>
      <c r="G11" s="9">
        <v>10</v>
      </c>
      <c r="H11" s="10">
        <v>42734</v>
      </c>
      <c r="I11" s="14" t="s">
        <v>11</v>
      </c>
      <c r="J11" s="16"/>
      <c r="K11" s="16"/>
      <c r="L11" s="17"/>
      <c r="M11" s="16"/>
      <c r="O11" s="16"/>
      <c r="P11" s="17"/>
    </row>
    <row r="12" spans="1:16" s="5" customFormat="1" ht="26.1" customHeight="1" x14ac:dyDescent="0.2">
      <c r="A12" s="38">
        <v>9</v>
      </c>
      <c r="B12" s="7" t="s">
        <v>110</v>
      </c>
      <c r="C12" s="7" t="s">
        <v>111</v>
      </c>
      <c r="D12" s="7" t="s">
        <v>8</v>
      </c>
      <c r="E12" s="8">
        <v>73701.08</v>
      </c>
      <c r="F12" s="8">
        <v>14338</v>
      </c>
      <c r="G12" s="9">
        <v>12</v>
      </c>
      <c r="H12" s="10">
        <v>42741</v>
      </c>
      <c r="I12" s="14" t="s">
        <v>31</v>
      </c>
      <c r="J12" s="16"/>
      <c r="K12" s="16"/>
      <c r="L12" s="17"/>
      <c r="M12" s="16"/>
      <c r="O12" s="16"/>
      <c r="P12" s="17"/>
    </row>
    <row r="13" spans="1:16" s="5" customFormat="1" ht="26.1" customHeight="1" x14ac:dyDescent="0.2">
      <c r="A13" s="38">
        <v>10</v>
      </c>
      <c r="B13" s="7" t="s">
        <v>77</v>
      </c>
      <c r="C13" s="7" t="s">
        <v>78</v>
      </c>
      <c r="D13" s="7" t="s">
        <v>8</v>
      </c>
      <c r="E13" s="8">
        <v>72834.97</v>
      </c>
      <c r="F13" s="8">
        <v>13069</v>
      </c>
      <c r="G13" s="9">
        <v>18</v>
      </c>
      <c r="H13" s="10">
        <v>42727</v>
      </c>
      <c r="I13" s="14" t="s">
        <v>13</v>
      </c>
      <c r="J13" s="16"/>
      <c r="K13" s="16"/>
      <c r="L13" s="17"/>
      <c r="M13" s="16"/>
      <c r="O13" s="16"/>
      <c r="P13" s="17"/>
    </row>
    <row r="14" spans="1:16" s="5" customFormat="1" ht="26.1" customHeight="1" x14ac:dyDescent="0.2">
      <c r="A14" s="38">
        <v>11</v>
      </c>
      <c r="B14" s="7" t="s">
        <v>97</v>
      </c>
      <c r="C14" s="7" t="s">
        <v>98</v>
      </c>
      <c r="D14" s="7" t="s">
        <v>14</v>
      </c>
      <c r="E14" s="37">
        <v>64600</v>
      </c>
      <c r="F14" s="37">
        <v>17668</v>
      </c>
      <c r="G14" s="9">
        <v>8</v>
      </c>
      <c r="H14" s="10">
        <v>42734</v>
      </c>
      <c r="I14" s="11" t="s">
        <v>15</v>
      </c>
      <c r="J14" s="16"/>
      <c r="K14" s="16"/>
      <c r="L14" s="17"/>
      <c r="M14" s="16"/>
      <c r="O14" s="16"/>
      <c r="P14" s="17"/>
    </row>
    <row r="15" spans="1:16" s="5" customFormat="1" ht="26.1" customHeight="1" x14ac:dyDescent="0.2">
      <c r="A15" s="38">
        <v>12</v>
      </c>
      <c r="B15" s="7" t="s">
        <v>89</v>
      </c>
      <c r="C15" s="7" t="s">
        <v>90</v>
      </c>
      <c r="D15" s="7" t="s">
        <v>8</v>
      </c>
      <c r="E15" s="8">
        <v>61621.42</v>
      </c>
      <c r="F15" s="8">
        <v>12115</v>
      </c>
      <c r="G15" s="9">
        <v>10</v>
      </c>
      <c r="H15" s="10">
        <v>42713</v>
      </c>
      <c r="I15" s="14" t="s">
        <v>11</v>
      </c>
      <c r="J15" s="16"/>
      <c r="K15" s="16"/>
      <c r="L15" s="42"/>
      <c r="M15" s="16"/>
      <c r="O15" s="16"/>
      <c r="P15" s="17"/>
    </row>
    <row r="16" spans="1:16" s="5" customFormat="1" ht="26.1" customHeight="1" x14ac:dyDescent="0.2">
      <c r="A16" s="38">
        <v>13</v>
      </c>
      <c r="B16" s="7" t="s">
        <v>103</v>
      </c>
      <c r="C16" s="7" t="s">
        <v>104</v>
      </c>
      <c r="D16" s="7" t="s">
        <v>8</v>
      </c>
      <c r="E16" s="8">
        <v>46752.31</v>
      </c>
      <c r="F16" s="8">
        <v>9576</v>
      </c>
      <c r="G16" s="9">
        <v>11</v>
      </c>
      <c r="H16" s="10">
        <v>42755</v>
      </c>
      <c r="I16" s="11" t="s">
        <v>36</v>
      </c>
      <c r="J16" s="16"/>
      <c r="K16" s="16"/>
      <c r="L16" s="17"/>
      <c r="M16" s="16"/>
      <c r="O16" s="16"/>
      <c r="P16" s="17"/>
    </row>
    <row r="17" spans="1:16" s="5" customFormat="1" ht="26.1" customHeight="1" x14ac:dyDescent="0.2">
      <c r="A17" s="38">
        <v>14</v>
      </c>
      <c r="B17" s="7" t="s">
        <v>83</v>
      </c>
      <c r="C17" s="7" t="s">
        <v>84</v>
      </c>
      <c r="D17" s="7" t="s">
        <v>8</v>
      </c>
      <c r="E17" s="8">
        <v>42991.98</v>
      </c>
      <c r="F17" s="8">
        <v>7911</v>
      </c>
      <c r="G17" s="9">
        <v>15</v>
      </c>
      <c r="H17" s="10">
        <v>42720</v>
      </c>
      <c r="I17" s="11" t="s">
        <v>9</v>
      </c>
      <c r="J17" s="16"/>
      <c r="K17" s="16"/>
      <c r="L17" s="17"/>
      <c r="M17" s="16"/>
      <c r="O17" s="16"/>
      <c r="P17" s="17"/>
    </row>
    <row r="18" spans="1:16" s="5" customFormat="1" ht="26.1" customHeight="1" x14ac:dyDescent="0.2">
      <c r="A18" s="38">
        <v>15</v>
      </c>
      <c r="B18" s="7" t="s">
        <v>105</v>
      </c>
      <c r="C18" s="7" t="s">
        <v>106</v>
      </c>
      <c r="D18" s="7" t="s">
        <v>8</v>
      </c>
      <c r="E18" s="8">
        <v>38081.740000000005</v>
      </c>
      <c r="F18" s="8">
        <v>7816</v>
      </c>
      <c r="G18" s="9">
        <v>15</v>
      </c>
      <c r="H18" s="10">
        <v>42755</v>
      </c>
      <c r="I18" s="11" t="s">
        <v>35</v>
      </c>
      <c r="J18" s="16"/>
      <c r="K18" s="16"/>
      <c r="L18" s="17"/>
      <c r="M18" s="16"/>
      <c r="O18" s="16"/>
      <c r="P18" s="17"/>
    </row>
    <row r="19" spans="1:16" s="5" customFormat="1" ht="26.1" customHeight="1" x14ac:dyDescent="0.2">
      <c r="A19" s="38">
        <v>16</v>
      </c>
      <c r="B19" s="7" t="s">
        <v>112</v>
      </c>
      <c r="C19" s="7" t="s">
        <v>113</v>
      </c>
      <c r="D19" s="7" t="s">
        <v>8</v>
      </c>
      <c r="E19" s="8">
        <v>33913.839999999997</v>
      </c>
      <c r="F19" s="8">
        <v>7282</v>
      </c>
      <c r="G19" s="9">
        <v>16</v>
      </c>
      <c r="H19" s="10">
        <v>42755</v>
      </c>
      <c r="I19" s="14" t="s">
        <v>31</v>
      </c>
      <c r="J19" s="16"/>
      <c r="K19" s="16"/>
      <c r="L19" s="17"/>
      <c r="M19" s="16"/>
      <c r="O19" s="16"/>
      <c r="P19" s="17"/>
    </row>
    <row r="20" spans="1:16" s="5" customFormat="1" ht="26.1" customHeight="1" x14ac:dyDescent="0.2">
      <c r="A20" s="38">
        <v>17</v>
      </c>
      <c r="B20" s="7" t="s">
        <v>93</v>
      </c>
      <c r="C20" s="7" t="s">
        <v>94</v>
      </c>
      <c r="D20" s="7" t="s">
        <v>8</v>
      </c>
      <c r="E20" s="8">
        <v>28408.82</v>
      </c>
      <c r="F20" s="8">
        <v>5438</v>
      </c>
      <c r="G20" s="9">
        <v>10</v>
      </c>
      <c r="H20" s="10">
        <v>42734</v>
      </c>
      <c r="I20" s="14" t="s">
        <v>11</v>
      </c>
      <c r="J20" s="16"/>
      <c r="K20" s="16"/>
      <c r="L20" s="17"/>
      <c r="M20" s="16"/>
      <c r="O20" s="16"/>
      <c r="P20" s="17"/>
    </row>
    <row r="21" spans="1:16" s="5" customFormat="1" ht="26.1" customHeight="1" x14ac:dyDescent="0.2">
      <c r="A21" s="38">
        <v>18</v>
      </c>
      <c r="B21" s="7" t="s">
        <v>48</v>
      </c>
      <c r="C21" s="7" t="s">
        <v>49</v>
      </c>
      <c r="D21" s="7" t="s">
        <v>8</v>
      </c>
      <c r="E21" s="8">
        <v>27899.02</v>
      </c>
      <c r="F21" s="8">
        <v>6311</v>
      </c>
      <c r="G21" s="9">
        <v>8</v>
      </c>
      <c r="H21" s="10">
        <v>42699</v>
      </c>
      <c r="I21" s="14" t="s">
        <v>21</v>
      </c>
      <c r="J21" s="16"/>
      <c r="K21" s="16"/>
      <c r="L21" s="17"/>
      <c r="M21" s="16"/>
      <c r="O21" s="16"/>
      <c r="P21" s="17"/>
    </row>
    <row r="22" spans="1:16" s="5" customFormat="1" ht="26.1" customHeight="1" x14ac:dyDescent="0.2">
      <c r="A22" s="38">
        <v>19</v>
      </c>
      <c r="B22" s="7" t="s">
        <v>114</v>
      </c>
      <c r="C22" s="7" t="s">
        <v>115</v>
      </c>
      <c r="D22" s="7" t="s">
        <v>8</v>
      </c>
      <c r="E22" s="8">
        <v>27683.18</v>
      </c>
      <c r="F22" s="8">
        <v>5799</v>
      </c>
      <c r="G22" s="9">
        <v>12</v>
      </c>
      <c r="H22" s="10">
        <v>42748</v>
      </c>
      <c r="I22" s="11" t="s">
        <v>11</v>
      </c>
      <c r="J22" s="16"/>
      <c r="K22" s="16"/>
      <c r="L22" s="17"/>
      <c r="M22" s="16"/>
      <c r="O22" s="16"/>
      <c r="P22" s="17"/>
    </row>
    <row r="23" spans="1:16" s="5" customFormat="1" ht="26.1" customHeight="1" x14ac:dyDescent="0.2">
      <c r="A23" s="38">
        <v>20</v>
      </c>
      <c r="B23" s="7" t="s">
        <v>124</v>
      </c>
      <c r="C23" s="7" t="s">
        <v>124</v>
      </c>
      <c r="D23" s="7" t="s">
        <v>12</v>
      </c>
      <c r="E23" s="8">
        <v>24367</v>
      </c>
      <c r="F23" s="8">
        <v>6086</v>
      </c>
      <c r="G23" s="9">
        <v>14</v>
      </c>
      <c r="H23" s="10">
        <v>42748</v>
      </c>
      <c r="I23" s="11" t="s">
        <v>125</v>
      </c>
      <c r="J23" s="16"/>
      <c r="K23" s="16"/>
      <c r="L23" s="42"/>
      <c r="M23" s="16"/>
      <c r="O23" s="16"/>
      <c r="P23" s="17"/>
    </row>
    <row r="24" spans="1:16" s="5" customFormat="1" ht="26.1" customHeight="1" x14ac:dyDescent="0.2">
      <c r="A24" s="38">
        <v>21</v>
      </c>
      <c r="B24" s="7" t="s">
        <v>101</v>
      </c>
      <c r="C24" s="7" t="s">
        <v>102</v>
      </c>
      <c r="D24" s="7" t="s">
        <v>14</v>
      </c>
      <c r="E24" s="37">
        <v>23121</v>
      </c>
      <c r="F24" s="37">
        <v>6523</v>
      </c>
      <c r="G24" s="9">
        <v>10</v>
      </c>
      <c r="H24" s="10">
        <v>42755</v>
      </c>
      <c r="I24" s="11" t="s">
        <v>15</v>
      </c>
      <c r="J24" s="16"/>
      <c r="K24" s="16"/>
      <c r="L24" s="17"/>
      <c r="M24" s="16"/>
      <c r="O24" s="16"/>
      <c r="P24" s="17"/>
    </row>
    <row r="25" spans="1:16" s="5" customFormat="1" ht="26.1" customHeight="1" x14ac:dyDescent="0.2">
      <c r="A25" s="38">
        <v>22</v>
      </c>
      <c r="B25" s="7" t="s">
        <v>116</v>
      </c>
      <c r="C25" s="7" t="s">
        <v>117</v>
      </c>
      <c r="D25" s="7" t="s">
        <v>8</v>
      </c>
      <c r="E25" s="8">
        <v>21132.79</v>
      </c>
      <c r="F25" s="8">
        <v>4181</v>
      </c>
      <c r="G25" s="9">
        <v>12</v>
      </c>
      <c r="H25" s="10">
        <v>42741</v>
      </c>
      <c r="I25" s="14" t="s">
        <v>11</v>
      </c>
      <c r="J25" s="16"/>
      <c r="K25" s="16"/>
      <c r="L25" s="43"/>
      <c r="M25" s="16"/>
      <c r="O25" s="16"/>
      <c r="P25" s="17"/>
    </row>
    <row r="26" spans="1:16" s="5" customFormat="1" ht="26.1" customHeight="1" x14ac:dyDescent="0.2">
      <c r="A26" s="38">
        <v>23</v>
      </c>
      <c r="B26" s="7" t="s">
        <v>118</v>
      </c>
      <c r="C26" s="7" t="s">
        <v>119</v>
      </c>
      <c r="D26" s="7" t="s">
        <v>8</v>
      </c>
      <c r="E26" s="8">
        <v>12080.06</v>
      </c>
      <c r="F26" s="8">
        <v>2534</v>
      </c>
      <c r="G26" s="9">
        <v>12</v>
      </c>
      <c r="H26" s="10">
        <v>42762</v>
      </c>
      <c r="I26" s="11" t="s">
        <v>11</v>
      </c>
      <c r="J26" s="16"/>
      <c r="K26" s="16"/>
      <c r="L26" s="17"/>
      <c r="M26" s="16"/>
      <c r="O26" s="16"/>
      <c r="P26" s="17"/>
    </row>
    <row r="27" spans="1:16" s="5" customFormat="1" ht="26.1" customHeight="1" x14ac:dyDescent="0.2">
      <c r="A27" s="38">
        <v>24</v>
      </c>
      <c r="B27" s="7" t="s">
        <v>85</v>
      </c>
      <c r="C27" s="23" t="s">
        <v>86</v>
      </c>
      <c r="D27" s="23" t="s">
        <v>8</v>
      </c>
      <c r="E27" s="8">
        <v>9747.75</v>
      </c>
      <c r="F27" s="8">
        <v>1892</v>
      </c>
      <c r="G27" s="25">
        <v>8</v>
      </c>
      <c r="H27" s="24">
        <v>42713</v>
      </c>
      <c r="I27" s="11" t="s">
        <v>11</v>
      </c>
      <c r="J27" s="16"/>
      <c r="K27" s="16"/>
      <c r="L27" s="42"/>
      <c r="M27" s="16"/>
      <c r="O27" s="16"/>
      <c r="P27" s="17"/>
    </row>
    <row r="28" spans="1:16" s="5" customFormat="1" ht="26.1" customHeight="1" x14ac:dyDescent="0.2">
      <c r="A28" s="38">
        <v>25</v>
      </c>
      <c r="B28" s="7" t="s">
        <v>53</v>
      </c>
      <c r="C28" s="23" t="s">
        <v>54</v>
      </c>
      <c r="D28" s="23" t="s">
        <v>8</v>
      </c>
      <c r="E28" s="8">
        <v>8305.15</v>
      </c>
      <c r="F28" s="8">
        <v>1624</v>
      </c>
      <c r="G28" s="25">
        <v>8</v>
      </c>
      <c r="H28" s="24">
        <v>42678</v>
      </c>
      <c r="I28" s="14" t="s">
        <v>11</v>
      </c>
      <c r="J28" s="16"/>
      <c r="K28" s="16"/>
      <c r="L28" s="17"/>
      <c r="M28" s="16"/>
      <c r="O28" s="16"/>
      <c r="P28" s="17"/>
    </row>
    <row r="29" spans="1:16" s="5" customFormat="1" ht="26.1" customHeight="1" x14ac:dyDescent="0.2">
      <c r="A29" s="38">
        <v>26</v>
      </c>
      <c r="B29" s="7" t="s">
        <v>55</v>
      </c>
      <c r="C29" s="23" t="s">
        <v>56</v>
      </c>
      <c r="D29" s="23" t="s">
        <v>8</v>
      </c>
      <c r="E29" s="8">
        <v>6920.58</v>
      </c>
      <c r="F29" s="8">
        <v>1370</v>
      </c>
      <c r="G29" s="25">
        <v>5</v>
      </c>
      <c r="H29" s="24">
        <v>42692</v>
      </c>
      <c r="I29" s="14" t="s">
        <v>31</v>
      </c>
      <c r="J29" s="16"/>
      <c r="K29" s="16"/>
      <c r="L29" s="17"/>
      <c r="M29" s="16"/>
      <c r="O29" s="16"/>
      <c r="P29" s="17"/>
    </row>
    <row r="30" spans="1:16" s="5" customFormat="1" ht="26.1" customHeight="1" x14ac:dyDescent="0.2">
      <c r="A30" s="38">
        <v>27</v>
      </c>
      <c r="B30" s="7" t="s">
        <v>66</v>
      </c>
      <c r="C30" s="7" t="s">
        <v>65</v>
      </c>
      <c r="D30" s="7" t="s">
        <v>8</v>
      </c>
      <c r="E30" s="8">
        <v>2323.1</v>
      </c>
      <c r="F30" s="8">
        <v>473</v>
      </c>
      <c r="G30" s="9">
        <v>3</v>
      </c>
      <c r="H30" s="10">
        <v>42713</v>
      </c>
      <c r="I30" s="11" t="s">
        <v>36</v>
      </c>
      <c r="J30" s="16"/>
      <c r="K30" s="16"/>
      <c r="L30" s="17"/>
      <c r="M30" s="16"/>
      <c r="O30" s="16"/>
      <c r="P30" s="17"/>
    </row>
    <row r="31" spans="1:16" s="5" customFormat="1" ht="26.1" customHeight="1" x14ac:dyDescent="0.2">
      <c r="A31" s="38">
        <v>28</v>
      </c>
      <c r="B31" s="7" t="s">
        <v>126</v>
      </c>
      <c r="C31" s="7" t="s">
        <v>127</v>
      </c>
      <c r="D31" s="7" t="s">
        <v>128</v>
      </c>
      <c r="E31" s="8">
        <v>1851.8</v>
      </c>
      <c r="F31" s="8">
        <v>385</v>
      </c>
      <c r="G31" s="9">
        <v>1</v>
      </c>
      <c r="H31" s="10">
        <v>42748</v>
      </c>
      <c r="I31" s="11" t="s">
        <v>34</v>
      </c>
      <c r="J31" s="16"/>
      <c r="K31" s="16"/>
      <c r="L31" s="42"/>
      <c r="M31" s="16"/>
      <c r="O31" s="16"/>
      <c r="P31" s="17"/>
    </row>
    <row r="32" spans="1:16" s="5" customFormat="1" ht="26.1" customHeight="1" x14ac:dyDescent="0.2">
      <c r="A32" s="38">
        <v>29</v>
      </c>
      <c r="B32" s="12" t="s">
        <v>71</v>
      </c>
      <c r="C32" s="7" t="s">
        <v>72</v>
      </c>
      <c r="D32" s="7" t="s">
        <v>73</v>
      </c>
      <c r="E32" s="8">
        <v>1661.3</v>
      </c>
      <c r="F32" s="8">
        <v>384</v>
      </c>
      <c r="G32" s="9">
        <v>3</v>
      </c>
      <c r="H32" s="18">
        <v>42713</v>
      </c>
      <c r="I32" s="11" t="s">
        <v>20</v>
      </c>
    </row>
    <row r="33" spans="1:16" s="5" customFormat="1" ht="26.1" customHeight="1" x14ac:dyDescent="0.2">
      <c r="A33" s="38">
        <v>30</v>
      </c>
      <c r="B33" s="7" t="s">
        <v>129</v>
      </c>
      <c r="C33" s="7" t="s">
        <v>130</v>
      </c>
      <c r="D33" s="7" t="s">
        <v>131</v>
      </c>
      <c r="E33" s="8">
        <v>1627.4</v>
      </c>
      <c r="F33" s="8">
        <v>492</v>
      </c>
      <c r="G33" s="9">
        <v>1</v>
      </c>
      <c r="H33" s="10">
        <v>42748</v>
      </c>
      <c r="I33" s="11" t="s">
        <v>34</v>
      </c>
      <c r="J33" s="16"/>
      <c r="K33" s="16"/>
      <c r="L33" s="42"/>
      <c r="M33" s="16"/>
      <c r="O33" s="16"/>
      <c r="P33" s="17"/>
    </row>
    <row r="34" spans="1:16" s="5" customFormat="1" ht="26.1" customHeight="1" x14ac:dyDescent="0.2">
      <c r="A34" s="38">
        <v>31</v>
      </c>
      <c r="B34" s="7" t="s">
        <v>57</v>
      </c>
      <c r="C34" s="7" t="s">
        <v>58</v>
      </c>
      <c r="D34" s="7" t="s">
        <v>8</v>
      </c>
      <c r="E34" s="8">
        <v>1566.88</v>
      </c>
      <c r="F34" s="8">
        <v>272</v>
      </c>
      <c r="G34" s="9">
        <v>3</v>
      </c>
      <c r="H34" s="10">
        <v>42685</v>
      </c>
      <c r="I34" s="14" t="s">
        <v>32</v>
      </c>
      <c r="J34" s="16"/>
      <c r="K34" s="16"/>
      <c r="L34" s="17"/>
      <c r="M34" s="16"/>
      <c r="O34" s="16"/>
      <c r="P34" s="17"/>
    </row>
    <row r="35" spans="1:16" s="5" customFormat="1" ht="26.1" customHeight="1" x14ac:dyDescent="0.2">
      <c r="A35" s="38">
        <v>32</v>
      </c>
      <c r="B35" s="7" t="s">
        <v>44</v>
      </c>
      <c r="C35" s="7" t="s">
        <v>45</v>
      </c>
      <c r="D35" s="7" t="s">
        <v>8</v>
      </c>
      <c r="E35" s="8">
        <v>1338.84</v>
      </c>
      <c r="F35" s="8">
        <v>329</v>
      </c>
      <c r="G35" s="9">
        <v>3</v>
      </c>
      <c r="H35" s="10">
        <v>42664</v>
      </c>
      <c r="I35" s="11" t="s">
        <v>13</v>
      </c>
      <c r="J35" s="16"/>
      <c r="K35" s="16"/>
      <c r="L35" s="17"/>
      <c r="M35" s="16"/>
      <c r="O35" s="16"/>
      <c r="P35" s="17"/>
    </row>
    <row r="36" spans="1:16" s="5" customFormat="1" ht="26.1" customHeight="1" x14ac:dyDescent="0.2">
      <c r="A36" s="38">
        <v>33</v>
      </c>
      <c r="B36" s="7" t="s">
        <v>63</v>
      </c>
      <c r="C36" s="7" t="s">
        <v>64</v>
      </c>
      <c r="D36" s="7" t="s">
        <v>17</v>
      </c>
      <c r="E36" s="8">
        <v>740</v>
      </c>
      <c r="F36" s="8">
        <v>227</v>
      </c>
      <c r="G36" s="9">
        <v>3</v>
      </c>
      <c r="H36" s="10">
        <v>42678</v>
      </c>
      <c r="I36" s="11" t="s">
        <v>33</v>
      </c>
      <c r="J36" s="16"/>
      <c r="K36" s="16"/>
      <c r="L36" s="17"/>
      <c r="M36" s="16"/>
      <c r="O36" s="16"/>
      <c r="P36" s="17"/>
    </row>
    <row r="37" spans="1:16" s="5" customFormat="1" ht="26.1" customHeight="1" x14ac:dyDescent="0.2">
      <c r="A37" s="38">
        <v>34</v>
      </c>
      <c r="B37" s="12" t="s">
        <v>69</v>
      </c>
      <c r="C37" s="7" t="s">
        <v>70</v>
      </c>
      <c r="D37" s="7" t="s">
        <v>22</v>
      </c>
      <c r="E37" s="8">
        <v>624.70000000000005</v>
      </c>
      <c r="F37" s="8">
        <v>169</v>
      </c>
      <c r="G37" s="9">
        <v>4</v>
      </c>
      <c r="H37" s="18">
        <v>42730</v>
      </c>
      <c r="I37" s="11" t="s">
        <v>20</v>
      </c>
    </row>
    <row r="38" spans="1:16" s="5" customFormat="1" ht="26.1" customHeight="1" x14ac:dyDescent="0.2">
      <c r="A38" s="38">
        <v>35</v>
      </c>
      <c r="B38" s="7" t="s">
        <v>18</v>
      </c>
      <c r="C38" s="7" t="s">
        <v>19</v>
      </c>
      <c r="D38" s="7" t="s">
        <v>10</v>
      </c>
      <c r="E38" s="8">
        <v>623.79999999999995</v>
      </c>
      <c r="F38" s="15">
        <v>152</v>
      </c>
      <c r="G38" s="9">
        <v>1</v>
      </c>
      <c r="H38" s="10">
        <v>42244</v>
      </c>
      <c r="I38" s="11" t="s">
        <v>20</v>
      </c>
      <c r="J38" s="16"/>
      <c r="O38" s="16"/>
      <c r="P38" s="17"/>
    </row>
    <row r="39" spans="1:16" s="5" customFormat="1" ht="26.1" customHeight="1" x14ac:dyDescent="0.2">
      <c r="A39" s="38">
        <v>36</v>
      </c>
      <c r="B39" s="7" t="s">
        <v>39</v>
      </c>
      <c r="C39" s="7" t="s">
        <v>107</v>
      </c>
      <c r="D39" s="7" t="s">
        <v>8</v>
      </c>
      <c r="E39" s="8">
        <v>580</v>
      </c>
      <c r="F39" s="8">
        <v>150</v>
      </c>
      <c r="G39" s="9">
        <v>1</v>
      </c>
      <c r="H39" s="10">
        <v>42629</v>
      </c>
      <c r="I39" s="11" t="s">
        <v>36</v>
      </c>
      <c r="J39" s="16"/>
      <c r="K39" s="16"/>
      <c r="L39" s="17"/>
      <c r="M39" s="16"/>
      <c r="O39" s="16"/>
      <c r="P39" s="17"/>
    </row>
    <row r="40" spans="1:16" s="5" customFormat="1" ht="26.1" customHeight="1" x14ac:dyDescent="0.2">
      <c r="A40" s="38">
        <v>37</v>
      </c>
      <c r="B40" s="12" t="s">
        <v>37</v>
      </c>
      <c r="C40" s="7" t="s">
        <v>38</v>
      </c>
      <c r="D40" s="7" t="s">
        <v>10</v>
      </c>
      <c r="E40" s="8">
        <v>496.8</v>
      </c>
      <c r="F40" s="8">
        <v>113</v>
      </c>
      <c r="G40" s="9">
        <v>1</v>
      </c>
      <c r="H40" s="18">
        <v>42601</v>
      </c>
      <c r="I40" s="11" t="s">
        <v>20</v>
      </c>
    </row>
    <row r="41" spans="1:16" s="5" customFormat="1" ht="26.1" customHeight="1" x14ac:dyDescent="0.2">
      <c r="A41" s="38">
        <v>38</v>
      </c>
      <c r="B41" s="12" t="s">
        <v>47</v>
      </c>
      <c r="C41" s="12" t="s">
        <v>46</v>
      </c>
      <c r="D41" s="7" t="s">
        <v>10</v>
      </c>
      <c r="E41" s="8">
        <v>431.2</v>
      </c>
      <c r="F41" s="8">
        <v>96</v>
      </c>
      <c r="G41" s="9">
        <v>2</v>
      </c>
      <c r="H41" s="18">
        <v>42657</v>
      </c>
      <c r="I41" s="11" t="s">
        <v>20</v>
      </c>
    </row>
    <row r="42" spans="1:16" s="5" customFormat="1" ht="26.1" customHeight="1" x14ac:dyDescent="0.2">
      <c r="A42" s="38">
        <v>39</v>
      </c>
      <c r="B42" s="7" t="s">
        <v>81</v>
      </c>
      <c r="C42" s="7" t="s">
        <v>82</v>
      </c>
      <c r="D42" s="7" t="s">
        <v>8</v>
      </c>
      <c r="E42" s="8">
        <v>383.5</v>
      </c>
      <c r="F42" s="15">
        <v>136</v>
      </c>
      <c r="G42" s="21">
        <v>2</v>
      </c>
      <c r="H42" s="13">
        <v>42720</v>
      </c>
      <c r="I42" s="22" t="s">
        <v>16</v>
      </c>
      <c r="J42" s="16"/>
      <c r="K42" s="16"/>
      <c r="L42" s="17"/>
      <c r="M42" s="16"/>
      <c r="O42" s="16"/>
      <c r="P42" s="17"/>
    </row>
    <row r="43" spans="1:16" s="5" customFormat="1" ht="26.1" customHeight="1" x14ac:dyDescent="0.2">
      <c r="A43" s="38">
        <v>40</v>
      </c>
      <c r="B43" s="12" t="s">
        <v>40</v>
      </c>
      <c r="C43" s="7" t="s">
        <v>41</v>
      </c>
      <c r="D43" s="7" t="s">
        <v>42</v>
      </c>
      <c r="E43" s="8">
        <v>370.5</v>
      </c>
      <c r="F43" s="8">
        <v>83</v>
      </c>
      <c r="G43" s="9">
        <v>2</v>
      </c>
      <c r="H43" s="18">
        <v>42615</v>
      </c>
      <c r="I43" s="11" t="s">
        <v>43</v>
      </c>
    </row>
    <row r="44" spans="1:16" s="5" customFormat="1" ht="26.1" customHeight="1" x14ac:dyDescent="0.2">
      <c r="A44" s="38">
        <v>41</v>
      </c>
      <c r="B44" s="7" t="s">
        <v>74</v>
      </c>
      <c r="C44" s="7" t="s">
        <v>75</v>
      </c>
      <c r="D44" s="7" t="s">
        <v>76</v>
      </c>
      <c r="E44" s="8">
        <v>366</v>
      </c>
      <c r="F44" s="8">
        <v>77</v>
      </c>
      <c r="G44" s="9">
        <v>2</v>
      </c>
      <c r="H44" s="10">
        <v>42720</v>
      </c>
      <c r="I44" s="11" t="s">
        <v>33</v>
      </c>
      <c r="J44" s="16"/>
      <c r="K44" s="16"/>
      <c r="L44" s="17"/>
      <c r="M44" s="16"/>
      <c r="O44" s="16"/>
      <c r="P44" s="17"/>
    </row>
    <row r="45" spans="1:16" s="5" customFormat="1" ht="26.1" customHeight="1" x14ac:dyDescent="0.2">
      <c r="A45" s="38">
        <v>42</v>
      </c>
      <c r="B45" s="12" t="s">
        <v>61</v>
      </c>
      <c r="C45" s="7" t="s">
        <v>62</v>
      </c>
      <c r="D45" s="7" t="s">
        <v>8</v>
      </c>
      <c r="E45" s="8">
        <v>273.5</v>
      </c>
      <c r="F45" s="8">
        <v>60</v>
      </c>
      <c r="G45" s="9">
        <v>1</v>
      </c>
      <c r="H45" s="18">
        <v>42685</v>
      </c>
      <c r="I45" s="11" t="s">
        <v>20</v>
      </c>
    </row>
    <row r="46" spans="1:16" s="5" customFormat="1" ht="26.1" customHeight="1" x14ac:dyDescent="0.2">
      <c r="A46" s="38">
        <v>43</v>
      </c>
      <c r="B46" s="7" t="s">
        <v>50</v>
      </c>
      <c r="C46" s="7" t="s">
        <v>51</v>
      </c>
      <c r="D46" s="7" t="s">
        <v>8</v>
      </c>
      <c r="E46" s="8">
        <v>180</v>
      </c>
      <c r="F46" s="8">
        <v>40</v>
      </c>
      <c r="G46" s="9">
        <v>1</v>
      </c>
      <c r="H46" s="10">
        <v>42678</v>
      </c>
      <c r="I46" s="14" t="s">
        <v>52</v>
      </c>
      <c r="J46" s="16"/>
      <c r="K46" s="16"/>
      <c r="L46" s="17"/>
      <c r="M46" s="16"/>
      <c r="O46" s="16"/>
      <c r="P46" s="17"/>
    </row>
    <row r="47" spans="1:16" s="5" customFormat="1" ht="26.1" customHeight="1" x14ac:dyDescent="0.2">
      <c r="A47" s="38">
        <v>44</v>
      </c>
      <c r="B47" s="7" t="s">
        <v>59</v>
      </c>
      <c r="C47" s="7" t="s">
        <v>60</v>
      </c>
      <c r="D47" s="7" t="s">
        <v>8</v>
      </c>
      <c r="E47" s="8">
        <v>20.6</v>
      </c>
      <c r="F47" s="8">
        <v>5</v>
      </c>
      <c r="G47" s="9">
        <v>1</v>
      </c>
      <c r="H47" s="10">
        <v>42692</v>
      </c>
      <c r="I47" s="14" t="s">
        <v>11</v>
      </c>
      <c r="J47" s="16"/>
      <c r="K47" s="16"/>
      <c r="L47" s="17"/>
      <c r="M47" s="16"/>
      <c r="O47" s="16"/>
      <c r="P47" s="17"/>
    </row>
    <row r="48" spans="1:16" s="5" customFormat="1" ht="26.1" customHeight="1" x14ac:dyDescent="0.2">
      <c r="A48" s="38">
        <v>45</v>
      </c>
      <c r="B48" s="23" t="s">
        <v>79</v>
      </c>
      <c r="C48" s="23" t="s">
        <v>80</v>
      </c>
      <c r="D48" s="23" t="s">
        <v>8</v>
      </c>
      <c r="E48" s="8">
        <v>8</v>
      </c>
      <c r="F48" s="8">
        <v>2</v>
      </c>
      <c r="G48" s="25">
        <v>1</v>
      </c>
      <c r="H48" s="24">
        <v>42720</v>
      </c>
      <c r="I48" s="14" t="s">
        <v>52</v>
      </c>
      <c r="J48" s="16"/>
      <c r="K48" s="16"/>
      <c r="L48" s="42"/>
      <c r="M48" s="16"/>
      <c r="O48" s="16"/>
      <c r="P48" s="17"/>
    </row>
    <row r="49" spans="2:19" s="5" customFormat="1" ht="26.1" customHeight="1" x14ac:dyDescent="0.2">
      <c r="B49" s="26"/>
      <c r="C49" s="26"/>
      <c r="D49" s="26"/>
      <c r="E49" s="27"/>
      <c r="F49" s="27"/>
      <c r="G49" s="28"/>
      <c r="H49" s="29"/>
      <c r="I49" s="29"/>
      <c r="J49" s="16"/>
      <c r="O49" s="16"/>
      <c r="P49" s="17"/>
    </row>
    <row r="50" spans="2:19" s="5" customFormat="1" ht="26.1" customHeight="1" thickBot="1" x14ac:dyDescent="0.25">
      <c r="B50" s="30"/>
      <c r="C50" s="30"/>
      <c r="D50" s="30"/>
      <c r="E50" s="31">
        <f>SUM(E4:E49)</f>
        <v>2056737.0400000005</v>
      </c>
      <c r="F50" s="31">
        <f>SUM(F4:F49)</f>
        <v>424719</v>
      </c>
      <c r="H50" s="16"/>
      <c r="J50" s="16"/>
      <c r="O50" s="16"/>
      <c r="P50" s="17"/>
      <c r="Q50" s="19"/>
      <c r="S50" s="20"/>
    </row>
    <row r="52" spans="2:19" x14ac:dyDescent="0.3">
      <c r="C52" s="32" t="s">
        <v>132</v>
      </c>
      <c r="E52" s="44">
        <v>2309737.5700000003</v>
      </c>
      <c r="F52" s="44">
        <v>470833</v>
      </c>
    </row>
    <row r="53" spans="2:19" x14ac:dyDescent="0.3">
      <c r="C53" s="32" t="s">
        <v>30</v>
      </c>
      <c r="E53" s="44">
        <v>1865390.8590157556</v>
      </c>
      <c r="F53" s="44">
        <v>408092</v>
      </c>
    </row>
    <row r="54" spans="2:19" s="5" customFormat="1" ht="12.6" x14ac:dyDescent="0.2">
      <c r="B54" s="30"/>
      <c r="C54" s="32" t="s">
        <v>23</v>
      </c>
      <c r="E54" s="33">
        <v>2346204.2255560709</v>
      </c>
      <c r="F54" s="33">
        <v>530577</v>
      </c>
    </row>
    <row r="55" spans="2:19" s="5" customFormat="1" ht="12.6" x14ac:dyDescent="0.2">
      <c r="B55" s="30"/>
      <c r="C55" s="32" t="s">
        <v>24</v>
      </c>
      <c r="D55" s="32"/>
      <c r="E55" s="34">
        <v>1228132.2723586655</v>
      </c>
      <c r="F55" s="35">
        <v>300692</v>
      </c>
    </row>
    <row r="56" spans="2:19" s="5" customFormat="1" ht="12.6" x14ac:dyDescent="0.2">
      <c r="B56" s="30"/>
      <c r="C56" s="32" t="s">
        <v>25</v>
      </c>
      <c r="D56" s="32"/>
      <c r="E56" s="34">
        <v>1220139.7407611213</v>
      </c>
      <c r="F56" s="35">
        <v>320166</v>
      </c>
    </row>
    <row r="57" spans="2:19" s="5" customFormat="1" ht="12.6" x14ac:dyDescent="0.2">
      <c r="B57" s="30"/>
      <c r="C57" s="32" t="s">
        <v>26</v>
      </c>
      <c r="D57" s="32"/>
      <c r="E57" s="34">
        <v>894935.22358665417</v>
      </c>
      <c r="F57" s="35">
        <v>247266</v>
      </c>
    </row>
    <row r="58" spans="2:19" s="5" customFormat="1" ht="12.6" x14ac:dyDescent="0.2">
      <c r="B58" s="30"/>
      <c r="C58" s="32" t="s">
        <v>27</v>
      </c>
      <c r="D58" s="32"/>
      <c r="E58" s="34">
        <v>1268235.9128822985</v>
      </c>
      <c r="F58" s="35">
        <v>314925</v>
      </c>
    </row>
    <row r="59" spans="2:19" s="5" customFormat="1" ht="12.6" x14ac:dyDescent="0.2">
      <c r="B59" s="30"/>
      <c r="C59" s="32" t="s">
        <v>28</v>
      </c>
      <c r="D59" s="32"/>
      <c r="E59" s="34">
        <v>1168138.0908248378</v>
      </c>
      <c r="F59" s="35">
        <v>299126</v>
      </c>
    </row>
    <row r="60" spans="2:19" s="5" customFormat="1" ht="12.6" x14ac:dyDescent="0.2">
      <c r="B60" s="30"/>
      <c r="C60" s="32" t="s">
        <v>29</v>
      </c>
      <c r="D60" s="32"/>
      <c r="E60" s="34">
        <v>1160325.0461075068</v>
      </c>
      <c r="F60" s="35">
        <v>331890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57"/>
  <sheetViews>
    <sheetView topLeftCell="A40" workbookViewId="0">
      <selection activeCell="L53" sqref="L53"/>
    </sheetView>
  </sheetViews>
  <sheetFormatPr defaultRowHeight="14.4" x14ac:dyDescent="0.3"/>
  <cols>
    <col min="2" max="2" width="24.77734375" customWidth="1"/>
    <col min="3" max="3" width="25.77734375" customWidth="1"/>
    <col min="5" max="5" width="18" customWidth="1"/>
    <col min="6" max="6" width="18.109375" customWidth="1"/>
    <col min="8" max="8" width="17.77734375" customWidth="1"/>
    <col min="9" max="9" width="20.33203125" customWidth="1"/>
  </cols>
  <sheetData>
    <row r="1" spans="1:16" s="5" customFormat="1" ht="17.399999999999999" x14ac:dyDescent="0.3">
      <c r="A1" s="1" t="s">
        <v>179</v>
      </c>
      <c r="B1" s="2"/>
      <c r="C1" s="2"/>
      <c r="D1" s="2"/>
      <c r="E1" s="3"/>
      <c r="F1" s="3"/>
      <c r="G1" s="4"/>
      <c r="H1" s="4"/>
      <c r="I1" s="4"/>
    </row>
    <row r="2" spans="1:16" s="5" customFormat="1" ht="17.399999999999999" x14ac:dyDescent="0.3">
      <c r="A2" s="6"/>
      <c r="B2" s="2"/>
      <c r="C2" s="2"/>
      <c r="D2" s="2"/>
      <c r="E2" s="3"/>
      <c r="F2" s="3"/>
      <c r="G2" s="4"/>
      <c r="H2" s="4"/>
      <c r="I2" s="4"/>
    </row>
    <row r="3" spans="1:16" s="5" customFormat="1" ht="26.1" customHeight="1" x14ac:dyDescent="0.2">
      <c r="A3" s="36"/>
      <c r="B3" s="39" t="s">
        <v>0</v>
      </c>
      <c r="C3" s="39" t="s">
        <v>1</v>
      </c>
      <c r="D3" s="39" t="s">
        <v>2</v>
      </c>
      <c r="E3" s="40" t="s">
        <v>3</v>
      </c>
      <c r="F3" s="40" t="s">
        <v>4</v>
      </c>
      <c r="G3" s="41" t="s">
        <v>5</v>
      </c>
      <c r="H3" s="39" t="s">
        <v>6</v>
      </c>
      <c r="I3" s="39" t="s">
        <v>7</v>
      </c>
    </row>
    <row r="4" spans="1:16" s="5" customFormat="1" ht="26.1" customHeight="1" x14ac:dyDescent="0.2">
      <c r="A4" s="38">
        <v>1</v>
      </c>
      <c r="B4" s="7" t="s">
        <v>122</v>
      </c>
      <c r="C4" s="7" t="s">
        <v>122</v>
      </c>
      <c r="D4" s="7" t="s">
        <v>12</v>
      </c>
      <c r="E4" s="8">
        <v>543660</v>
      </c>
      <c r="F4" s="8">
        <v>102657</v>
      </c>
      <c r="G4" s="9">
        <v>15</v>
      </c>
      <c r="H4" s="10">
        <v>42762</v>
      </c>
      <c r="I4" s="14" t="s">
        <v>123</v>
      </c>
      <c r="J4" s="16"/>
      <c r="K4" s="16"/>
      <c r="L4" s="17"/>
      <c r="M4" s="16"/>
      <c r="O4" s="16"/>
      <c r="P4" s="17"/>
    </row>
    <row r="5" spans="1:16" s="5" customFormat="1" ht="26.1" customHeight="1" x14ac:dyDescent="0.2">
      <c r="A5" s="38">
        <v>2</v>
      </c>
      <c r="B5" s="7" t="s">
        <v>166</v>
      </c>
      <c r="C5" s="7" t="s">
        <v>165</v>
      </c>
      <c r="D5" s="7" t="s">
        <v>8</v>
      </c>
      <c r="E5" s="8">
        <v>508820.6700000001</v>
      </c>
      <c r="F5" s="8">
        <v>96834</v>
      </c>
      <c r="G5" s="9">
        <v>18</v>
      </c>
      <c r="H5" s="10">
        <v>42776</v>
      </c>
      <c r="I5" s="11" t="s">
        <v>36</v>
      </c>
      <c r="J5" s="16"/>
      <c r="K5" s="16"/>
      <c r="L5" s="17"/>
      <c r="M5" s="16"/>
      <c r="O5" s="16"/>
      <c r="P5" s="17"/>
    </row>
    <row r="6" spans="1:16" s="5" customFormat="1" ht="26.1" customHeight="1" x14ac:dyDescent="0.2">
      <c r="A6" s="38">
        <v>3</v>
      </c>
      <c r="B6" s="7" t="s">
        <v>140</v>
      </c>
      <c r="C6" s="7" t="s">
        <v>140</v>
      </c>
      <c r="D6" s="7" t="s">
        <v>12</v>
      </c>
      <c r="E6" s="8">
        <v>217850.47</v>
      </c>
      <c r="F6" s="8">
        <v>45534</v>
      </c>
      <c r="G6" s="9">
        <v>18</v>
      </c>
      <c r="H6" s="10">
        <v>42790</v>
      </c>
      <c r="I6" s="11" t="s">
        <v>11</v>
      </c>
      <c r="J6" s="16"/>
      <c r="K6" s="16"/>
      <c r="L6" s="17"/>
      <c r="M6" s="16"/>
      <c r="O6" s="16"/>
      <c r="P6" s="17"/>
    </row>
    <row r="7" spans="1:16" s="5" customFormat="1" ht="26.1" customHeight="1" x14ac:dyDescent="0.2">
      <c r="A7" s="38">
        <v>4</v>
      </c>
      <c r="B7" s="7" t="s">
        <v>141</v>
      </c>
      <c r="C7" s="7" t="s">
        <v>142</v>
      </c>
      <c r="D7" s="7" t="s">
        <v>8</v>
      </c>
      <c r="E7" s="8">
        <v>170354.75</v>
      </c>
      <c r="F7" s="8">
        <v>38348</v>
      </c>
      <c r="G7" s="9">
        <v>20</v>
      </c>
      <c r="H7" s="10">
        <v>42776</v>
      </c>
      <c r="I7" s="11" t="s">
        <v>31</v>
      </c>
      <c r="J7" s="16"/>
      <c r="K7" s="16"/>
      <c r="L7" s="17"/>
      <c r="M7" s="16"/>
      <c r="O7" s="16"/>
      <c r="P7" s="17"/>
    </row>
    <row r="8" spans="1:16" s="5" customFormat="1" ht="26.1" customHeight="1" x14ac:dyDescent="0.2">
      <c r="A8" s="38">
        <v>5</v>
      </c>
      <c r="B8" s="7" t="s">
        <v>108</v>
      </c>
      <c r="C8" s="7" t="s">
        <v>109</v>
      </c>
      <c r="D8" s="7" t="s">
        <v>10</v>
      </c>
      <c r="E8" s="8">
        <v>88304.83</v>
      </c>
      <c r="F8" s="8">
        <v>20611</v>
      </c>
      <c r="G8" s="9">
        <v>12</v>
      </c>
      <c r="H8" s="10">
        <v>42748</v>
      </c>
      <c r="I8" s="11" t="s">
        <v>11</v>
      </c>
      <c r="J8" s="16"/>
      <c r="K8" s="16"/>
      <c r="L8" s="17"/>
      <c r="M8" s="16"/>
      <c r="O8" s="16"/>
      <c r="P8" s="17"/>
    </row>
    <row r="9" spans="1:16" s="5" customFormat="1" ht="26.1" customHeight="1" x14ac:dyDescent="0.2">
      <c r="A9" s="38">
        <v>6</v>
      </c>
      <c r="B9" s="7" t="s">
        <v>167</v>
      </c>
      <c r="C9" s="7" t="s">
        <v>168</v>
      </c>
      <c r="D9" s="7" t="s">
        <v>8</v>
      </c>
      <c r="E9" s="8">
        <v>82228.459999999992</v>
      </c>
      <c r="F9" s="8">
        <v>14741</v>
      </c>
      <c r="G9" s="9">
        <v>13</v>
      </c>
      <c r="H9" s="10">
        <v>42783</v>
      </c>
      <c r="I9" s="11" t="s">
        <v>36</v>
      </c>
      <c r="J9" s="16"/>
      <c r="K9" s="16"/>
      <c r="L9" s="42"/>
      <c r="M9" s="16"/>
      <c r="O9" s="16"/>
      <c r="P9" s="17"/>
    </row>
    <row r="10" spans="1:16" s="5" customFormat="1" ht="26.1" customHeight="1" x14ac:dyDescent="0.2">
      <c r="A10" s="38">
        <v>7</v>
      </c>
      <c r="B10" s="7" t="s">
        <v>143</v>
      </c>
      <c r="C10" s="7" t="s">
        <v>144</v>
      </c>
      <c r="D10" s="7" t="s">
        <v>8</v>
      </c>
      <c r="E10" s="8">
        <v>81045.13</v>
      </c>
      <c r="F10" s="8">
        <v>15126</v>
      </c>
      <c r="G10" s="9">
        <v>12</v>
      </c>
      <c r="H10" s="10">
        <v>42776</v>
      </c>
      <c r="I10" s="11" t="s">
        <v>11</v>
      </c>
      <c r="J10" s="16"/>
      <c r="K10" s="16"/>
      <c r="L10" s="17"/>
      <c r="M10" s="16"/>
      <c r="O10" s="16"/>
      <c r="P10" s="17"/>
    </row>
    <row r="11" spans="1:16" s="5" customFormat="1" ht="26.1" customHeight="1" x14ac:dyDescent="0.2">
      <c r="A11" s="38">
        <v>8</v>
      </c>
      <c r="B11" s="7" t="s">
        <v>145</v>
      </c>
      <c r="C11" s="7" t="s">
        <v>146</v>
      </c>
      <c r="D11" s="7" t="s">
        <v>8</v>
      </c>
      <c r="E11" s="8">
        <v>61626.5</v>
      </c>
      <c r="F11" s="8">
        <v>11899</v>
      </c>
      <c r="G11" s="9">
        <v>10</v>
      </c>
      <c r="H11" s="10">
        <v>42769</v>
      </c>
      <c r="I11" s="11" t="s">
        <v>11</v>
      </c>
      <c r="J11" s="16"/>
      <c r="K11" s="16"/>
      <c r="L11" s="17"/>
      <c r="M11" s="16"/>
      <c r="O11" s="16"/>
      <c r="P11" s="17"/>
    </row>
    <row r="12" spans="1:16" s="5" customFormat="1" ht="26.1" customHeight="1" x14ac:dyDescent="0.2">
      <c r="A12" s="38">
        <v>9</v>
      </c>
      <c r="B12" s="7" t="s">
        <v>169</v>
      </c>
      <c r="C12" s="7" t="s">
        <v>170</v>
      </c>
      <c r="D12" s="7" t="s">
        <v>8</v>
      </c>
      <c r="E12" s="8">
        <v>61124.459999999992</v>
      </c>
      <c r="F12" s="8">
        <v>13190</v>
      </c>
      <c r="G12" s="9">
        <v>13</v>
      </c>
      <c r="H12" s="10">
        <v>42790</v>
      </c>
      <c r="I12" s="14" t="s">
        <v>35</v>
      </c>
      <c r="J12" s="16"/>
      <c r="K12" s="16"/>
      <c r="L12" s="17"/>
      <c r="M12" s="16"/>
      <c r="O12" s="16"/>
      <c r="P12" s="17"/>
    </row>
    <row r="13" spans="1:16" s="5" customFormat="1" ht="26.1" customHeight="1" x14ac:dyDescent="0.2">
      <c r="A13" s="38">
        <v>10</v>
      </c>
      <c r="B13" s="7" t="s">
        <v>147</v>
      </c>
      <c r="C13" s="7" t="s">
        <v>148</v>
      </c>
      <c r="D13" s="7" t="s">
        <v>8</v>
      </c>
      <c r="E13" s="8">
        <v>58863.17</v>
      </c>
      <c r="F13" s="8">
        <v>10236</v>
      </c>
      <c r="G13" s="9">
        <v>14</v>
      </c>
      <c r="H13" s="10">
        <v>42769</v>
      </c>
      <c r="I13" s="11" t="s">
        <v>32</v>
      </c>
      <c r="J13" s="16"/>
      <c r="K13" s="16"/>
      <c r="L13" s="17"/>
      <c r="M13" s="16"/>
      <c r="O13" s="16"/>
      <c r="P13" s="17"/>
    </row>
    <row r="14" spans="1:16" s="5" customFormat="1" ht="26.1" customHeight="1" x14ac:dyDescent="0.2">
      <c r="A14" s="38">
        <v>11</v>
      </c>
      <c r="B14" s="7" t="s">
        <v>149</v>
      </c>
      <c r="C14" s="7" t="s">
        <v>150</v>
      </c>
      <c r="D14" s="7" t="s">
        <v>8</v>
      </c>
      <c r="E14" s="8">
        <v>48414.05</v>
      </c>
      <c r="F14" s="8">
        <v>11302</v>
      </c>
      <c r="G14" s="9">
        <v>16</v>
      </c>
      <c r="H14" s="10">
        <v>42790</v>
      </c>
      <c r="I14" s="11" t="s">
        <v>11</v>
      </c>
      <c r="J14" s="16"/>
      <c r="K14" s="16"/>
      <c r="L14" s="17"/>
      <c r="M14" s="16"/>
      <c r="O14" s="16"/>
      <c r="P14" s="17"/>
    </row>
    <row r="15" spans="1:16" s="5" customFormat="1" ht="26.1" customHeight="1" x14ac:dyDescent="0.2">
      <c r="A15" s="38">
        <v>12</v>
      </c>
      <c r="B15" s="7" t="s">
        <v>89</v>
      </c>
      <c r="C15" s="7" t="s">
        <v>90</v>
      </c>
      <c r="D15" s="7" t="s">
        <v>8</v>
      </c>
      <c r="E15" s="8">
        <v>46332.67</v>
      </c>
      <c r="F15" s="8">
        <v>8809</v>
      </c>
      <c r="G15" s="9">
        <v>10</v>
      </c>
      <c r="H15" s="10">
        <v>42713</v>
      </c>
      <c r="I15" s="14" t="s">
        <v>11</v>
      </c>
      <c r="J15" s="16"/>
      <c r="K15" s="16"/>
      <c r="L15" s="42"/>
      <c r="M15" s="16"/>
      <c r="O15" s="16"/>
      <c r="P15" s="17"/>
    </row>
    <row r="16" spans="1:16" s="5" customFormat="1" ht="26.1" customHeight="1" x14ac:dyDescent="0.2">
      <c r="A16" s="38">
        <v>13</v>
      </c>
      <c r="B16" s="7" t="s">
        <v>151</v>
      </c>
      <c r="C16" s="7" t="s">
        <v>152</v>
      </c>
      <c r="D16" s="7" t="s">
        <v>8</v>
      </c>
      <c r="E16" s="8">
        <v>36537.31</v>
      </c>
      <c r="F16" s="8">
        <v>7003</v>
      </c>
      <c r="G16" s="9">
        <v>10</v>
      </c>
      <c r="H16" s="10">
        <v>42769</v>
      </c>
      <c r="I16" s="11" t="s">
        <v>11</v>
      </c>
      <c r="J16" s="16"/>
      <c r="K16" s="16"/>
      <c r="L16" s="17"/>
      <c r="M16" s="16"/>
      <c r="O16" s="16"/>
      <c r="P16" s="17"/>
    </row>
    <row r="17" spans="1:16" s="5" customFormat="1" ht="26.1" customHeight="1" x14ac:dyDescent="0.2">
      <c r="A17" s="38">
        <v>14</v>
      </c>
      <c r="B17" s="7" t="s">
        <v>67</v>
      </c>
      <c r="C17" s="7" t="s">
        <v>68</v>
      </c>
      <c r="D17" s="7" t="s">
        <v>8</v>
      </c>
      <c r="E17" s="8">
        <v>36092.94</v>
      </c>
      <c r="F17" s="8">
        <v>8120</v>
      </c>
      <c r="G17" s="9">
        <v>12</v>
      </c>
      <c r="H17" s="10">
        <v>42727</v>
      </c>
      <c r="I17" s="11" t="s">
        <v>36</v>
      </c>
      <c r="J17" s="16"/>
      <c r="K17" s="16"/>
      <c r="L17" s="42"/>
      <c r="M17" s="16"/>
      <c r="O17" s="16"/>
      <c r="P17" s="17"/>
    </row>
    <row r="18" spans="1:16" s="5" customFormat="1" ht="26.1" customHeight="1" x14ac:dyDescent="0.2">
      <c r="A18" s="38">
        <v>15</v>
      </c>
      <c r="B18" s="7" t="s">
        <v>154</v>
      </c>
      <c r="C18" s="7" t="s">
        <v>155</v>
      </c>
      <c r="D18" s="7" t="s">
        <v>8</v>
      </c>
      <c r="E18" s="8">
        <v>25694.7</v>
      </c>
      <c r="F18" s="8">
        <v>5305</v>
      </c>
      <c r="G18" s="9">
        <v>9</v>
      </c>
      <c r="H18" s="10">
        <v>42783</v>
      </c>
      <c r="I18" s="11" t="s">
        <v>11</v>
      </c>
      <c r="J18" s="16"/>
      <c r="K18" s="16"/>
      <c r="L18" s="17"/>
      <c r="M18" s="16"/>
      <c r="O18" s="16"/>
      <c r="P18" s="17"/>
    </row>
    <row r="19" spans="1:16" s="5" customFormat="1" ht="26.1" customHeight="1" x14ac:dyDescent="0.2">
      <c r="A19" s="38">
        <v>16</v>
      </c>
      <c r="B19" s="7" t="s">
        <v>156</v>
      </c>
      <c r="C19" s="7" t="s">
        <v>157</v>
      </c>
      <c r="D19" s="7" t="s">
        <v>8</v>
      </c>
      <c r="E19" s="8">
        <v>24434.34</v>
      </c>
      <c r="F19" s="8">
        <v>4774</v>
      </c>
      <c r="G19" s="9">
        <v>8</v>
      </c>
      <c r="H19" s="10">
        <v>42783</v>
      </c>
      <c r="I19" s="11" t="s">
        <v>31</v>
      </c>
      <c r="J19" s="16"/>
      <c r="K19" s="16"/>
      <c r="L19" s="17"/>
      <c r="M19" s="16"/>
      <c r="O19" s="16"/>
      <c r="P19" s="17"/>
    </row>
    <row r="20" spans="1:16" s="5" customFormat="1" ht="26.1" customHeight="1" x14ac:dyDescent="0.2">
      <c r="A20" s="38">
        <v>17</v>
      </c>
      <c r="B20" s="7" t="s">
        <v>103</v>
      </c>
      <c r="C20" s="7" t="s">
        <v>104</v>
      </c>
      <c r="D20" s="7" t="s">
        <v>8</v>
      </c>
      <c r="E20" s="8">
        <v>23513.360000000004</v>
      </c>
      <c r="F20" s="8">
        <v>4479</v>
      </c>
      <c r="G20" s="9">
        <v>9</v>
      </c>
      <c r="H20" s="10">
        <v>42755</v>
      </c>
      <c r="I20" s="11" t="s">
        <v>36</v>
      </c>
      <c r="J20" s="16"/>
      <c r="K20" s="16"/>
      <c r="L20" s="17"/>
      <c r="M20" s="16"/>
      <c r="O20" s="16"/>
      <c r="P20" s="17"/>
    </row>
    <row r="21" spans="1:16" s="5" customFormat="1" ht="26.1" customHeight="1" x14ac:dyDescent="0.2">
      <c r="A21" s="38">
        <v>18</v>
      </c>
      <c r="B21" s="7" t="s">
        <v>163</v>
      </c>
      <c r="C21" s="7" t="s">
        <v>164</v>
      </c>
      <c r="D21" s="7" t="s">
        <v>8</v>
      </c>
      <c r="E21" s="8">
        <v>22983.56</v>
      </c>
      <c r="F21" s="8">
        <v>4665</v>
      </c>
      <c r="G21" s="9">
        <v>13</v>
      </c>
      <c r="H21" s="10">
        <v>42790</v>
      </c>
      <c r="I21" s="11" t="s">
        <v>16</v>
      </c>
      <c r="J21" s="16"/>
      <c r="K21" s="16"/>
      <c r="L21" s="17"/>
      <c r="M21" s="16"/>
      <c r="O21" s="16"/>
      <c r="P21" s="17"/>
    </row>
    <row r="22" spans="1:16" s="5" customFormat="1" ht="26.1" customHeight="1" x14ac:dyDescent="0.2">
      <c r="A22" s="38">
        <v>19</v>
      </c>
      <c r="B22" s="7" t="s">
        <v>99</v>
      </c>
      <c r="C22" s="7" t="s">
        <v>100</v>
      </c>
      <c r="D22" s="7" t="s">
        <v>14</v>
      </c>
      <c r="E22" s="37">
        <v>15602</v>
      </c>
      <c r="F22" s="37">
        <v>2827</v>
      </c>
      <c r="G22" s="9">
        <v>10</v>
      </c>
      <c r="H22" s="10">
        <v>42741</v>
      </c>
      <c r="I22" s="11" t="s">
        <v>15</v>
      </c>
      <c r="J22" s="16"/>
      <c r="K22" s="16"/>
      <c r="L22" s="17"/>
      <c r="M22" s="16"/>
      <c r="O22" s="16"/>
      <c r="P22" s="17"/>
    </row>
    <row r="23" spans="1:16" s="5" customFormat="1" ht="26.1" customHeight="1" x14ac:dyDescent="0.2">
      <c r="A23" s="38">
        <v>20</v>
      </c>
      <c r="B23" s="7" t="s">
        <v>174</v>
      </c>
      <c r="C23" s="7" t="s">
        <v>175</v>
      </c>
      <c r="D23" s="7" t="s">
        <v>176</v>
      </c>
      <c r="E23" s="37">
        <v>13775.6</v>
      </c>
      <c r="F23" s="37">
        <v>3163</v>
      </c>
      <c r="G23" s="9">
        <v>6</v>
      </c>
      <c r="H23" s="10">
        <v>42776</v>
      </c>
      <c r="I23" s="11" t="s">
        <v>173</v>
      </c>
      <c r="J23" s="16"/>
      <c r="K23" s="16"/>
      <c r="L23" s="17"/>
      <c r="M23" s="16"/>
      <c r="O23" s="16"/>
      <c r="P23" s="17"/>
    </row>
    <row r="24" spans="1:16" s="5" customFormat="1" ht="26.1" customHeight="1" x14ac:dyDescent="0.2">
      <c r="A24" s="38">
        <v>21</v>
      </c>
      <c r="B24" s="7" t="s">
        <v>118</v>
      </c>
      <c r="C24" s="7" t="s">
        <v>119</v>
      </c>
      <c r="D24" s="7" t="s">
        <v>8</v>
      </c>
      <c r="E24" s="8">
        <v>13192.81</v>
      </c>
      <c r="F24" s="8">
        <v>2737</v>
      </c>
      <c r="G24" s="9">
        <v>8</v>
      </c>
      <c r="H24" s="10">
        <v>42762</v>
      </c>
      <c r="I24" s="11" t="s">
        <v>11</v>
      </c>
      <c r="J24" s="16"/>
      <c r="K24" s="16"/>
      <c r="L24" s="17"/>
      <c r="M24" s="16"/>
      <c r="O24" s="16"/>
      <c r="P24" s="17"/>
    </row>
    <row r="25" spans="1:16" s="5" customFormat="1" ht="26.1" customHeight="1" x14ac:dyDescent="0.2">
      <c r="A25" s="38">
        <v>22</v>
      </c>
      <c r="B25" s="7" t="s">
        <v>91</v>
      </c>
      <c r="C25" s="7" t="s">
        <v>92</v>
      </c>
      <c r="D25" s="7" t="s">
        <v>14</v>
      </c>
      <c r="E25" s="8">
        <v>12649.4</v>
      </c>
      <c r="F25" s="8">
        <v>3015</v>
      </c>
      <c r="G25" s="9">
        <v>10</v>
      </c>
      <c r="H25" s="10">
        <v>42734</v>
      </c>
      <c r="I25" s="14" t="s">
        <v>11</v>
      </c>
      <c r="J25" s="16"/>
      <c r="K25" s="16"/>
      <c r="L25" s="17"/>
      <c r="M25" s="16"/>
      <c r="O25" s="16"/>
      <c r="P25" s="17"/>
    </row>
    <row r="26" spans="1:16" s="5" customFormat="1" ht="26.1" customHeight="1" x14ac:dyDescent="0.2">
      <c r="A26" s="38">
        <v>23</v>
      </c>
      <c r="B26" s="7" t="s">
        <v>101</v>
      </c>
      <c r="C26" s="7" t="s">
        <v>102</v>
      </c>
      <c r="D26" s="7" t="s">
        <v>14</v>
      </c>
      <c r="E26" s="37">
        <v>12542</v>
      </c>
      <c r="F26" s="37">
        <v>3227</v>
      </c>
      <c r="G26" s="9">
        <v>10</v>
      </c>
      <c r="H26" s="10">
        <v>42755</v>
      </c>
      <c r="I26" s="11" t="s">
        <v>15</v>
      </c>
      <c r="J26" s="16"/>
      <c r="K26" s="16"/>
      <c r="L26" s="17"/>
      <c r="M26" s="16"/>
      <c r="O26" s="16"/>
      <c r="P26" s="17"/>
    </row>
    <row r="27" spans="1:16" s="5" customFormat="1" ht="26.1" customHeight="1" x14ac:dyDescent="0.2">
      <c r="A27" s="38">
        <v>24</v>
      </c>
      <c r="B27" s="7" t="s">
        <v>48</v>
      </c>
      <c r="C27" s="7" t="s">
        <v>49</v>
      </c>
      <c r="D27" s="7" t="s">
        <v>8</v>
      </c>
      <c r="E27" s="8">
        <v>8595.27</v>
      </c>
      <c r="F27" s="8">
        <v>2003</v>
      </c>
      <c r="G27" s="9">
        <v>3</v>
      </c>
      <c r="H27" s="10">
        <v>42699</v>
      </c>
      <c r="I27" s="14" t="s">
        <v>21</v>
      </c>
      <c r="J27" s="16"/>
      <c r="K27" s="16"/>
      <c r="L27" s="17"/>
      <c r="M27" s="16"/>
      <c r="O27" s="16"/>
      <c r="P27" s="17"/>
    </row>
    <row r="28" spans="1:16" s="5" customFormat="1" ht="26.1" customHeight="1" x14ac:dyDescent="0.2">
      <c r="A28" s="38">
        <v>25</v>
      </c>
      <c r="B28" s="7" t="s">
        <v>87</v>
      </c>
      <c r="C28" s="7" t="s">
        <v>88</v>
      </c>
      <c r="D28" s="7" t="s">
        <v>8</v>
      </c>
      <c r="E28" s="8">
        <v>8306.75</v>
      </c>
      <c r="F28" s="8">
        <v>1351</v>
      </c>
      <c r="G28" s="9">
        <v>8</v>
      </c>
      <c r="H28" s="10">
        <v>42734</v>
      </c>
      <c r="I28" s="14" t="s">
        <v>32</v>
      </c>
      <c r="J28" s="16"/>
      <c r="K28" s="16"/>
      <c r="L28" s="17"/>
      <c r="M28" s="16"/>
      <c r="O28" s="16"/>
      <c r="P28" s="17"/>
    </row>
    <row r="29" spans="1:16" s="5" customFormat="1" ht="26.1" customHeight="1" x14ac:dyDescent="0.2">
      <c r="A29" s="38">
        <v>26</v>
      </c>
      <c r="B29" s="12" t="s">
        <v>138</v>
      </c>
      <c r="C29" s="7" t="s">
        <v>139</v>
      </c>
      <c r="D29" s="7" t="s">
        <v>76</v>
      </c>
      <c r="E29" s="8">
        <v>7586.03</v>
      </c>
      <c r="F29" s="8">
        <v>1938</v>
      </c>
      <c r="G29" s="9">
        <v>8</v>
      </c>
      <c r="H29" s="18">
        <v>42769</v>
      </c>
      <c r="I29" s="11" t="s">
        <v>43</v>
      </c>
    </row>
    <row r="30" spans="1:16" s="5" customFormat="1" ht="26.1" customHeight="1" x14ac:dyDescent="0.2">
      <c r="A30" s="38">
        <v>27</v>
      </c>
      <c r="B30" s="7" t="s">
        <v>120</v>
      </c>
      <c r="C30" s="7" t="s">
        <v>121</v>
      </c>
      <c r="D30" s="7" t="s">
        <v>8</v>
      </c>
      <c r="E30" s="8">
        <v>7067.14</v>
      </c>
      <c r="F30" s="8">
        <v>1331</v>
      </c>
      <c r="G30" s="9">
        <v>7</v>
      </c>
      <c r="H30" s="10">
        <v>42748</v>
      </c>
      <c r="I30" s="14" t="s">
        <v>13</v>
      </c>
      <c r="J30" s="16"/>
      <c r="K30" s="16"/>
      <c r="L30" s="17"/>
      <c r="M30" s="16"/>
      <c r="O30" s="16"/>
      <c r="P30" s="17"/>
    </row>
    <row r="31" spans="1:16" s="5" customFormat="1" ht="26.1" customHeight="1" x14ac:dyDescent="0.2">
      <c r="A31" s="38">
        <v>28</v>
      </c>
      <c r="B31" s="7" t="s">
        <v>161</v>
      </c>
      <c r="C31" s="7" t="s">
        <v>162</v>
      </c>
      <c r="D31" s="7" t="s">
        <v>8</v>
      </c>
      <c r="E31" s="8">
        <v>4745.45</v>
      </c>
      <c r="F31" s="8">
        <v>1055</v>
      </c>
      <c r="G31" s="9">
        <v>10</v>
      </c>
      <c r="H31" s="10">
        <v>42790</v>
      </c>
      <c r="I31" s="11" t="s">
        <v>16</v>
      </c>
      <c r="J31" s="16"/>
      <c r="K31" s="16"/>
      <c r="L31" s="17"/>
      <c r="M31" s="16"/>
      <c r="O31" s="16"/>
      <c r="P31" s="17"/>
    </row>
    <row r="32" spans="1:16" s="5" customFormat="1" ht="26.1" customHeight="1" x14ac:dyDescent="0.2">
      <c r="A32" s="38">
        <v>29</v>
      </c>
      <c r="B32" s="7" t="s">
        <v>112</v>
      </c>
      <c r="C32" s="7" t="s">
        <v>153</v>
      </c>
      <c r="D32" s="7" t="s">
        <v>8</v>
      </c>
      <c r="E32" s="8">
        <v>3495.67</v>
      </c>
      <c r="F32" s="8">
        <v>733</v>
      </c>
      <c r="G32" s="9">
        <v>5</v>
      </c>
      <c r="H32" s="10">
        <v>42755</v>
      </c>
      <c r="I32" s="14" t="s">
        <v>31</v>
      </c>
      <c r="J32" s="16"/>
      <c r="K32" s="16"/>
      <c r="L32" s="17"/>
      <c r="M32" s="16"/>
      <c r="O32" s="16"/>
      <c r="P32" s="17"/>
    </row>
    <row r="33" spans="1:16" s="5" customFormat="1" ht="26.1" customHeight="1" x14ac:dyDescent="0.2">
      <c r="A33" s="38">
        <v>30</v>
      </c>
      <c r="B33" s="7" t="s">
        <v>105</v>
      </c>
      <c r="C33" s="7" t="s">
        <v>106</v>
      </c>
      <c r="D33" s="7" t="s">
        <v>8</v>
      </c>
      <c r="E33" s="8">
        <v>3422.16</v>
      </c>
      <c r="F33" s="8">
        <v>686</v>
      </c>
      <c r="G33" s="9">
        <v>5</v>
      </c>
      <c r="H33" s="10">
        <v>42755</v>
      </c>
      <c r="I33" s="11" t="s">
        <v>35</v>
      </c>
      <c r="J33" s="16"/>
      <c r="K33" s="16"/>
      <c r="L33" s="17"/>
      <c r="M33" s="16"/>
      <c r="O33" s="16"/>
      <c r="P33" s="17"/>
    </row>
    <row r="34" spans="1:16" s="5" customFormat="1" ht="26.1" customHeight="1" x14ac:dyDescent="0.2">
      <c r="A34" s="38">
        <v>31</v>
      </c>
      <c r="B34" s="7" t="s">
        <v>110</v>
      </c>
      <c r="C34" s="7" t="s">
        <v>111</v>
      </c>
      <c r="D34" s="7" t="s">
        <v>8</v>
      </c>
      <c r="E34" s="8">
        <v>3113.11</v>
      </c>
      <c r="F34" s="8">
        <v>673</v>
      </c>
      <c r="G34" s="9">
        <v>3</v>
      </c>
      <c r="H34" s="10">
        <v>42741</v>
      </c>
      <c r="I34" s="14" t="s">
        <v>31</v>
      </c>
      <c r="J34" s="16"/>
      <c r="K34" s="16"/>
      <c r="L34" s="17"/>
      <c r="M34" s="16"/>
      <c r="O34" s="16"/>
      <c r="P34" s="17"/>
    </row>
    <row r="35" spans="1:16" s="5" customFormat="1" ht="26.1" customHeight="1" x14ac:dyDescent="0.2">
      <c r="A35" s="38">
        <v>32</v>
      </c>
      <c r="B35" s="12" t="s">
        <v>135</v>
      </c>
      <c r="C35" s="7" t="s">
        <v>136</v>
      </c>
      <c r="D35" s="7" t="s">
        <v>134</v>
      </c>
      <c r="E35" s="8">
        <v>2584.38</v>
      </c>
      <c r="F35" s="8">
        <v>652</v>
      </c>
      <c r="G35" s="9">
        <v>8</v>
      </c>
      <c r="H35" s="18">
        <v>42783</v>
      </c>
      <c r="I35" s="11" t="s">
        <v>43</v>
      </c>
    </row>
    <row r="36" spans="1:16" s="5" customFormat="1" ht="26.1" customHeight="1" x14ac:dyDescent="0.2">
      <c r="A36" s="38">
        <v>33</v>
      </c>
      <c r="B36" s="7" t="s">
        <v>177</v>
      </c>
      <c r="C36" s="7" t="s">
        <v>178</v>
      </c>
      <c r="D36" s="7" t="s">
        <v>76</v>
      </c>
      <c r="E36" s="37">
        <v>2348</v>
      </c>
      <c r="F36" s="37">
        <v>620</v>
      </c>
      <c r="G36" s="9">
        <v>5</v>
      </c>
      <c r="H36" s="10">
        <v>42790</v>
      </c>
      <c r="I36" s="11" t="s">
        <v>173</v>
      </c>
      <c r="J36" s="16"/>
      <c r="K36" s="16"/>
      <c r="L36" s="17"/>
      <c r="M36" s="16"/>
      <c r="O36" s="16"/>
      <c r="P36" s="17"/>
    </row>
    <row r="37" spans="1:16" s="5" customFormat="1" ht="26.1" customHeight="1" x14ac:dyDescent="0.2">
      <c r="A37" s="38">
        <v>34</v>
      </c>
      <c r="B37" s="7" t="s">
        <v>83</v>
      </c>
      <c r="C37" s="7" t="s">
        <v>84</v>
      </c>
      <c r="D37" s="7" t="s">
        <v>8</v>
      </c>
      <c r="E37" s="8">
        <v>1487.98</v>
      </c>
      <c r="F37" s="8">
        <v>286</v>
      </c>
      <c r="G37" s="9">
        <v>2</v>
      </c>
      <c r="H37" s="10">
        <v>42720</v>
      </c>
      <c r="I37" s="11" t="s">
        <v>9</v>
      </c>
      <c r="J37" s="16"/>
      <c r="K37" s="16"/>
      <c r="L37" s="17"/>
      <c r="M37" s="16"/>
      <c r="O37" s="16"/>
      <c r="P37" s="17"/>
    </row>
    <row r="38" spans="1:16" s="5" customFormat="1" ht="26.1" customHeight="1" x14ac:dyDescent="0.2">
      <c r="A38" s="38">
        <v>35</v>
      </c>
      <c r="B38" s="12" t="s">
        <v>71</v>
      </c>
      <c r="C38" s="7" t="s">
        <v>72</v>
      </c>
      <c r="D38" s="7" t="s">
        <v>73</v>
      </c>
      <c r="E38" s="8">
        <v>1306.5999999999999</v>
      </c>
      <c r="F38" s="8">
        <v>413</v>
      </c>
      <c r="G38" s="9">
        <v>4</v>
      </c>
      <c r="H38" s="18">
        <v>42713</v>
      </c>
      <c r="I38" s="11" t="s">
        <v>20</v>
      </c>
    </row>
    <row r="39" spans="1:16" s="5" customFormat="1" ht="26.1" customHeight="1" x14ac:dyDescent="0.2">
      <c r="A39" s="38">
        <v>36</v>
      </c>
      <c r="B39" s="7" t="s">
        <v>158</v>
      </c>
      <c r="C39" s="7" t="s">
        <v>115</v>
      </c>
      <c r="D39" s="7" t="s">
        <v>8</v>
      </c>
      <c r="E39" s="8">
        <v>1287.1400000000001</v>
      </c>
      <c r="F39" s="8">
        <v>234</v>
      </c>
      <c r="G39" s="9">
        <v>3</v>
      </c>
      <c r="H39" s="10">
        <v>42748</v>
      </c>
      <c r="I39" s="11" t="s">
        <v>11</v>
      </c>
      <c r="J39" s="16"/>
      <c r="K39" s="16"/>
      <c r="L39" s="43"/>
      <c r="M39" s="16"/>
      <c r="O39" s="16"/>
      <c r="P39" s="17"/>
    </row>
    <row r="40" spans="1:16" s="5" customFormat="1" ht="26.1" customHeight="1" x14ac:dyDescent="0.2">
      <c r="A40" s="38">
        <v>37</v>
      </c>
      <c r="B40" s="7" t="s">
        <v>137</v>
      </c>
      <c r="C40" s="7" t="s">
        <v>127</v>
      </c>
      <c r="D40" s="7" t="s">
        <v>128</v>
      </c>
      <c r="E40" s="8">
        <v>1257.4000000000001</v>
      </c>
      <c r="F40" s="8">
        <v>422</v>
      </c>
      <c r="G40" s="9">
        <v>3</v>
      </c>
      <c r="H40" s="10">
        <v>42748</v>
      </c>
      <c r="I40" s="11" t="s">
        <v>34</v>
      </c>
      <c r="J40" s="16"/>
      <c r="K40" s="16"/>
      <c r="L40" s="42"/>
      <c r="M40" s="16"/>
      <c r="O40" s="16"/>
      <c r="P40" s="17"/>
    </row>
    <row r="41" spans="1:16" s="5" customFormat="1" ht="26.1" customHeight="1" x14ac:dyDescent="0.2">
      <c r="A41" s="38">
        <v>38</v>
      </c>
      <c r="B41" s="7" t="s">
        <v>53</v>
      </c>
      <c r="C41" s="23" t="s">
        <v>54</v>
      </c>
      <c r="D41" s="23" t="s">
        <v>8</v>
      </c>
      <c r="E41" s="8">
        <v>916.26</v>
      </c>
      <c r="F41" s="8">
        <v>250</v>
      </c>
      <c r="G41" s="25">
        <v>3</v>
      </c>
      <c r="H41" s="24">
        <v>42678</v>
      </c>
      <c r="I41" s="14" t="s">
        <v>11</v>
      </c>
      <c r="J41" s="16"/>
      <c r="K41" s="16"/>
      <c r="L41" s="17"/>
      <c r="M41" s="16"/>
      <c r="O41" s="16"/>
      <c r="P41" s="17"/>
    </row>
    <row r="42" spans="1:16" s="5" customFormat="1" ht="26.1" customHeight="1" x14ac:dyDescent="0.2">
      <c r="A42" s="38">
        <v>39</v>
      </c>
      <c r="B42" s="7" t="s">
        <v>172</v>
      </c>
      <c r="C42" s="23" t="s">
        <v>171</v>
      </c>
      <c r="D42" s="23" t="s">
        <v>10</v>
      </c>
      <c r="E42" s="8">
        <v>857.5</v>
      </c>
      <c r="F42" s="8">
        <v>298</v>
      </c>
      <c r="G42" s="25">
        <v>1</v>
      </c>
      <c r="H42" s="24">
        <v>42772</v>
      </c>
      <c r="I42" s="11" t="s">
        <v>34</v>
      </c>
      <c r="J42" s="16"/>
      <c r="K42" s="16"/>
      <c r="L42" s="42"/>
      <c r="M42" s="16"/>
      <c r="O42" s="16"/>
      <c r="P42" s="17"/>
    </row>
    <row r="43" spans="1:16" s="5" customFormat="1" ht="26.1" customHeight="1" x14ac:dyDescent="0.2">
      <c r="A43" s="38">
        <v>40</v>
      </c>
      <c r="B43" s="7" t="s">
        <v>95</v>
      </c>
      <c r="C43" s="23" t="s">
        <v>95</v>
      </c>
      <c r="D43" s="23" t="s">
        <v>12</v>
      </c>
      <c r="E43" s="8">
        <v>816</v>
      </c>
      <c r="F43" s="8">
        <v>209</v>
      </c>
      <c r="G43" s="25">
        <v>1</v>
      </c>
      <c r="H43" s="24">
        <v>42727</v>
      </c>
      <c r="I43" s="11" t="s">
        <v>96</v>
      </c>
      <c r="J43" s="16"/>
      <c r="K43" s="16"/>
      <c r="L43" s="42"/>
      <c r="M43" s="16"/>
      <c r="O43" s="16"/>
      <c r="P43" s="17"/>
    </row>
    <row r="44" spans="1:16" s="5" customFormat="1" ht="26.1" customHeight="1" x14ac:dyDescent="0.2">
      <c r="A44" s="38">
        <v>41</v>
      </c>
      <c r="B44" s="7" t="s">
        <v>124</v>
      </c>
      <c r="C44" s="7" t="s">
        <v>124</v>
      </c>
      <c r="D44" s="7" t="s">
        <v>12</v>
      </c>
      <c r="E44" s="8">
        <v>778</v>
      </c>
      <c r="F44" s="8">
        <v>199</v>
      </c>
      <c r="G44" s="9">
        <v>1</v>
      </c>
      <c r="H44" s="10">
        <v>42748</v>
      </c>
      <c r="I44" s="11" t="s">
        <v>125</v>
      </c>
      <c r="J44" s="16"/>
      <c r="K44" s="16"/>
      <c r="L44" s="42"/>
      <c r="M44" s="16"/>
      <c r="O44" s="16"/>
      <c r="P44" s="17"/>
    </row>
    <row r="45" spans="1:16" s="5" customFormat="1" ht="26.1" customHeight="1" x14ac:dyDescent="0.2">
      <c r="A45" s="38">
        <v>42</v>
      </c>
      <c r="B45" s="7" t="s">
        <v>77</v>
      </c>
      <c r="C45" s="7" t="s">
        <v>78</v>
      </c>
      <c r="D45" s="7" t="s">
        <v>8</v>
      </c>
      <c r="E45" s="45">
        <v>470.55</v>
      </c>
      <c r="F45" s="21">
        <v>89</v>
      </c>
      <c r="G45" s="9">
        <v>1</v>
      </c>
      <c r="H45" s="10">
        <v>42727</v>
      </c>
      <c r="I45" s="14" t="s">
        <v>13</v>
      </c>
      <c r="J45" s="16"/>
      <c r="K45" s="16"/>
      <c r="L45" s="42"/>
      <c r="M45" s="16"/>
      <c r="O45" s="16"/>
      <c r="P45" s="17"/>
    </row>
    <row r="46" spans="1:16" s="5" customFormat="1" ht="26.1" customHeight="1" x14ac:dyDescent="0.2">
      <c r="A46" s="38">
        <v>43</v>
      </c>
      <c r="B46" s="7" t="s">
        <v>66</v>
      </c>
      <c r="C46" s="7" t="s">
        <v>65</v>
      </c>
      <c r="D46" s="7" t="s">
        <v>8</v>
      </c>
      <c r="E46" s="8">
        <v>323</v>
      </c>
      <c r="F46" s="8">
        <v>62</v>
      </c>
      <c r="G46" s="9">
        <v>1</v>
      </c>
      <c r="H46" s="10">
        <v>42713</v>
      </c>
      <c r="I46" s="11" t="s">
        <v>36</v>
      </c>
      <c r="J46" s="16"/>
      <c r="K46" s="16"/>
      <c r="L46" s="17"/>
      <c r="M46" s="16"/>
      <c r="O46" s="16"/>
      <c r="P46" s="17"/>
    </row>
    <row r="47" spans="1:16" s="5" customFormat="1" ht="26.1" customHeight="1" x14ac:dyDescent="0.2">
      <c r="A47" s="38">
        <v>44</v>
      </c>
      <c r="B47" s="7" t="s">
        <v>55</v>
      </c>
      <c r="C47" s="7" t="s">
        <v>56</v>
      </c>
      <c r="D47" s="7" t="s">
        <v>8</v>
      </c>
      <c r="E47" s="8">
        <v>215.03</v>
      </c>
      <c r="F47" s="8">
        <v>45</v>
      </c>
      <c r="G47" s="9">
        <v>3</v>
      </c>
      <c r="H47" s="10">
        <v>42692</v>
      </c>
      <c r="I47" s="14" t="s">
        <v>31</v>
      </c>
      <c r="J47" s="16"/>
      <c r="K47" s="16"/>
      <c r="L47" s="17"/>
      <c r="M47" s="16"/>
      <c r="O47" s="16"/>
      <c r="P47" s="17"/>
    </row>
    <row r="48" spans="1:16" s="5" customFormat="1" ht="26.1" customHeight="1" x14ac:dyDescent="0.2">
      <c r="A48" s="38">
        <v>45</v>
      </c>
      <c r="B48" s="7" t="s">
        <v>57</v>
      </c>
      <c r="C48" s="7" t="s">
        <v>58</v>
      </c>
      <c r="D48" s="7" t="s">
        <v>8</v>
      </c>
      <c r="E48" s="8">
        <v>168.4</v>
      </c>
      <c r="F48" s="8">
        <v>29</v>
      </c>
      <c r="G48" s="9">
        <v>1</v>
      </c>
      <c r="H48" s="10">
        <v>42685</v>
      </c>
      <c r="I48" s="14" t="s">
        <v>32</v>
      </c>
      <c r="J48" s="16"/>
      <c r="K48" s="16"/>
      <c r="L48" s="17"/>
      <c r="M48" s="16"/>
      <c r="O48" s="16"/>
      <c r="P48" s="17"/>
    </row>
    <row r="49" spans="1:19" s="5" customFormat="1" ht="26.1" customHeight="1" x14ac:dyDescent="0.2">
      <c r="A49" s="38">
        <v>46</v>
      </c>
      <c r="B49" s="7" t="s">
        <v>159</v>
      </c>
      <c r="C49" s="7" t="s">
        <v>160</v>
      </c>
      <c r="D49" s="7" t="s">
        <v>8</v>
      </c>
      <c r="E49" s="8">
        <v>86</v>
      </c>
      <c r="F49" s="8">
        <v>46</v>
      </c>
      <c r="G49" s="9">
        <v>1</v>
      </c>
      <c r="H49" s="10">
        <v>42322</v>
      </c>
      <c r="I49" s="14" t="s">
        <v>11</v>
      </c>
      <c r="J49" s="16"/>
      <c r="K49" s="16"/>
      <c r="L49" s="17"/>
      <c r="M49" s="16"/>
      <c r="O49" s="16"/>
      <c r="P49" s="17"/>
    </row>
    <row r="50" spans="1:19" s="5" customFormat="1" ht="26.1" customHeight="1" x14ac:dyDescent="0.2">
      <c r="A50" s="38">
        <v>47</v>
      </c>
      <c r="B50" s="7" t="s">
        <v>129</v>
      </c>
      <c r="C50" s="7" t="s">
        <v>130</v>
      </c>
      <c r="D50" s="7" t="s">
        <v>131</v>
      </c>
      <c r="E50" s="8">
        <v>18.899999999999999</v>
      </c>
      <c r="F50" s="8">
        <v>7</v>
      </c>
      <c r="G50" s="9">
        <v>2</v>
      </c>
      <c r="H50" s="10">
        <v>42748</v>
      </c>
      <c r="I50" s="11" t="s">
        <v>34</v>
      </c>
      <c r="J50" s="16"/>
      <c r="K50" s="16"/>
      <c r="L50" s="42"/>
      <c r="M50" s="16"/>
      <c r="O50" s="16"/>
      <c r="P50" s="17"/>
    </row>
    <row r="51" spans="1:19" s="5" customFormat="1" ht="26.1" customHeight="1" x14ac:dyDescent="0.2">
      <c r="A51" s="38">
        <v>48</v>
      </c>
      <c r="B51" s="7" t="s">
        <v>44</v>
      </c>
      <c r="C51" s="7" t="s">
        <v>45</v>
      </c>
      <c r="D51" s="7" t="s">
        <v>8</v>
      </c>
      <c r="E51" s="8">
        <v>15.8</v>
      </c>
      <c r="F51" s="8">
        <v>4</v>
      </c>
      <c r="G51" s="9">
        <v>1</v>
      </c>
      <c r="H51" s="10">
        <v>42664</v>
      </c>
      <c r="I51" s="11" t="s">
        <v>13</v>
      </c>
      <c r="J51" s="16"/>
      <c r="K51" s="16"/>
      <c r="L51" s="17"/>
      <c r="M51" s="16"/>
      <c r="O51" s="16"/>
      <c r="P51" s="17"/>
    </row>
    <row r="52" spans="1:19" s="5" customFormat="1" ht="26.1" customHeight="1" x14ac:dyDescent="0.2">
      <c r="B52" s="26"/>
      <c r="C52" s="26"/>
      <c r="D52" s="26"/>
      <c r="E52" s="27"/>
      <c r="F52" s="27"/>
      <c r="G52" s="28"/>
      <c r="H52" s="29"/>
      <c r="I52" s="29"/>
      <c r="J52" s="16"/>
      <c r="O52" s="16"/>
      <c r="P52" s="17"/>
    </row>
    <row r="53" spans="1:19" s="5" customFormat="1" ht="26.1" customHeight="1" thickBot="1" x14ac:dyDescent="0.25">
      <c r="B53" s="30"/>
      <c r="C53" s="30"/>
      <c r="D53" s="30"/>
      <c r="E53" s="31">
        <f>SUM(E4:E52)</f>
        <v>2266911.6999999993</v>
      </c>
      <c r="F53" s="31">
        <f>SUM(F4:F52)</f>
        <v>452237</v>
      </c>
      <c r="H53" s="16"/>
      <c r="J53" s="16"/>
      <c r="O53" s="16"/>
      <c r="P53" s="17"/>
      <c r="Q53" s="19"/>
      <c r="S53" s="20"/>
    </row>
    <row r="55" spans="1:19" ht="15.6" x14ac:dyDescent="0.3">
      <c r="C55" s="48" t="s">
        <v>182</v>
      </c>
      <c r="E55" s="47">
        <f>'Sausis '!E50</f>
        <v>2056737.0400000005</v>
      </c>
      <c r="F55" s="47">
        <f>'Sausis '!F50</f>
        <v>424719</v>
      </c>
    </row>
    <row r="56" spans="1:19" x14ac:dyDescent="0.3">
      <c r="C56" s="49"/>
    </row>
    <row r="57" spans="1:19" ht="15.6" x14ac:dyDescent="0.3">
      <c r="C57" s="50" t="s">
        <v>183</v>
      </c>
      <c r="E57" s="47">
        <f>SUM(E53:E55)</f>
        <v>4323648.74</v>
      </c>
      <c r="F57" s="47">
        <f>SUM(F53:F55)</f>
        <v>876956</v>
      </c>
    </row>
  </sheetData>
  <sortState ref="A4:S51">
    <sortCondition descending="1" ref="E4:E51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65"/>
  <sheetViews>
    <sheetView topLeftCell="A52" workbookViewId="0">
      <selection activeCell="A57" sqref="A57:XFD57"/>
    </sheetView>
  </sheetViews>
  <sheetFormatPr defaultRowHeight="14.4" x14ac:dyDescent="0.3"/>
  <cols>
    <col min="2" max="2" width="26.88671875" customWidth="1"/>
    <col min="3" max="3" width="26.44140625" customWidth="1"/>
    <col min="5" max="6" width="22.33203125" customWidth="1"/>
    <col min="8" max="8" width="17.6640625" customWidth="1"/>
    <col min="9" max="9" width="17.77734375" customWidth="1"/>
  </cols>
  <sheetData>
    <row r="1" spans="1:16" s="5" customFormat="1" ht="17.399999999999999" x14ac:dyDescent="0.3">
      <c r="A1" s="1" t="s">
        <v>185</v>
      </c>
      <c r="B1" s="2"/>
      <c r="C1" s="2"/>
      <c r="D1" s="2"/>
      <c r="E1" s="3"/>
      <c r="F1" s="3"/>
      <c r="G1" s="4"/>
      <c r="H1" s="4"/>
      <c r="I1" s="4"/>
    </row>
    <row r="2" spans="1:16" s="5" customFormat="1" ht="17.399999999999999" x14ac:dyDescent="0.3">
      <c r="A2" s="6"/>
      <c r="B2" s="2"/>
      <c r="C2" s="2"/>
      <c r="D2" s="2"/>
      <c r="E2" s="3"/>
      <c r="F2" s="3"/>
      <c r="G2" s="4"/>
      <c r="H2" s="4"/>
      <c r="I2" s="4"/>
    </row>
    <row r="3" spans="1:16" s="5" customFormat="1" ht="26.1" customHeight="1" x14ac:dyDescent="0.2">
      <c r="A3" s="36"/>
      <c r="B3" s="39" t="s">
        <v>0</v>
      </c>
      <c r="C3" s="39" t="s">
        <v>1</v>
      </c>
      <c r="D3" s="39" t="s">
        <v>2</v>
      </c>
      <c r="E3" s="40" t="s">
        <v>3</v>
      </c>
      <c r="F3" s="40" t="s">
        <v>4</v>
      </c>
      <c r="G3" s="41" t="s">
        <v>5</v>
      </c>
      <c r="H3" s="39" t="s">
        <v>6</v>
      </c>
      <c r="I3" s="39" t="s">
        <v>7</v>
      </c>
    </row>
    <row r="4" spans="1:16" s="5" customFormat="1" ht="26.1" customHeight="1" x14ac:dyDescent="0.2">
      <c r="A4" s="38">
        <v>1</v>
      </c>
      <c r="B4" s="7" t="s">
        <v>140</v>
      </c>
      <c r="C4" s="7" t="s">
        <v>140</v>
      </c>
      <c r="D4" s="7" t="s">
        <v>12</v>
      </c>
      <c r="E4" s="8">
        <v>314638.08000000002</v>
      </c>
      <c r="F4" s="8">
        <v>67731</v>
      </c>
      <c r="G4" s="9">
        <v>18</v>
      </c>
      <c r="H4" s="10">
        <v>42790</v>
      </c>
      <c r="I4" s="11" t="s">
        <v>11</v>
      </c>
      <c r="J4" s="16"/>
      <c r="K4" s="16"/>
      <c r="L4" s="17"/>
      <c r="M4" s="16"/>
      <c r="O4" s="16"/>
      <c r="P4" s="17"/>
    </row>
    <row r="5" spans="1:16" s="5" customFormat="1" ht="26.1" customHeight="1" x14ac:dyDescent="0.2">
      <c r="A5" s="38">
        <v>2</v>
      </c>
      <c r="B5" s="7" t="s">
        <v>186</v>
      </c>
      <c r="C5" s="7" t="s">
        <v>187</v>
      </c>
      <c r="D5" s="7" t="s">
        <v>8</v>
      </c>
      <c r="E5" s="8">
        <v>180451.3</v>
      </c>
      <c r="F5" s="8">
        <v>32546</v>
      </c>
      <c r="G5" s="9">
        <v>18</v>
      </c>
      <c r="H5" s="13">
        <v>42804</v>
      </c>
      <c r="I5" s="14" t="s">
        <v>31</v>
      </c>
      <c r="J5" s="16"/>
      <c r="K5" s="16"/>
      <c r="L5" s="17"/>
      <c r="M5" s="16"/>
      <c r="O5" s="16"/>
      <c r="P5" s="17"/>
    </row>
    <row r="6" spans="1:16" s="5" customFormat="1" ht="26.1" customHeight="1" x14ac:dyDescent="0.2">
      <c r="A6" s="38">
        <v>3</v>
      </c>
      <c r="B6" s="7" t="s">
        <v>206</v>
      </c>
      <c r="C6" s="7" t="s">
        <v>207</v>
      </c>
      <c r="D6" s="7" t="s">
        <v>8</v>
      </c>
      <c r="E6" s="8">
        <v>121266.53</v>
      </c>
      <c r="F6" s="8">
        <v>23029</v>
      </c>
      <c r="G6" s="9">
        <v>15</v>
      </c>
      <c r="H6" s="10">
        <v>42797</v>
      </c>
      <c r="I6" s="14" t="s">
        <v>13</v>
      </c>
      <c r="J6" s="16"/>
      <c r="K6" s="16"/>
      <c r="L6" s="17"/>
      <c r="M6" s="16"/>
      <c r="O6" s="16"/>
      <c r="P6" s="17"/>
    </row>
    <row r="7" spans="1:16" s="5" customFormat="1" ht="26.1" customHeight="1" x14ac:dyDescent="0.2">
      <c r="A7" s="38">
        <v>4</v>
      </c>
      <c r="B7" s="7" t="s">
        <v>202</v>
      </c>
      <c r="C7" s="7" t="s">
        <v>203</v>
      </c>
      <c r="D7" s="7" t="s">
        <v>8</v>
      </c>
      <c r="E7" s="8">
        <v>116867.25</v>
      </c>
      <c r="F7" s="8">
        <v>23012</v>
      </c>
      <c r="G7" s="9">
        <v>28</v>
      </c>
      <c r="H7" s="10">
        <v>42811</v>
      </c>
      <c r="I7" s="14" t="s">
        <v>21</v>
      </c>
      <c r="J7" s="16"/>
      <c r="K7" s="16"/>
      <c r="L7" s="17"/>
      <c r="M7" s="16"/>
      <c r="O7" s="16"/>
      <c r="P7" s="17"/>
    </row>
    <row r="8" spans="1:16" s="5" customFormat="1" ht="26.1" customHeight="1" x14ac:dyDescent="0.2">
      <c r="A8" s="38">
        <v>5</v>
      </c>
      <c r="B8" s="7" t="s">
        <v>213</v>
      </c>
      <c r="C8" s="7" t="s">
        <v>214</v>
      </c>
      <c r="D8" s="7" t="s">
        <v>215</v>
      </c>
      <c r="E8" s="8">
        <v>88211</v>
      </c>
      <c r="F8" s="8">
        <v>20682</v>
      </c>
      <c r="G8" s="9">
        <v>16</v>
      </c>
      <c r="H8" s="10">
        <v>42804</v>
      </c>
      <c r="I8" s="14" t="s">
        <v>15</v>
      </c>
      <c r="J8" s="16"/>
      <c r="K8" s="16"/>
      <c r="L8" s="17"/>
      <c r="M8" s="16"/>
      <c r="O8" s="16"/>
      <c r="P8" s="17"/>
    </row>
    <row r="9" spans="1:16" s="5" customFormat="1" ht="26.1" customHeight="1" x14ac:dyDescent="0.2">
      <c r="A9" s="38">
        <v>6</v>
      </c>
      <c r="B9" s="7" t="s">
        <v>149</v>
      </c>
      <c r="C9" s="7" t="s">
        <v>150</v>
      </c>
      <c r="D9" s="7" t="s">
        <v>8</v>
      </c>
      <c r="E9" s="8">
        <v>85644.66</v>
      </c>
      <c r="F9" s="8">
        <v>19594</v>
      </c>
      <c r="G9" s="9">
        <v>16</v>
      </c>
      <c r="H9" s="10">
        <v>42790</v>
      </c>
      <c r="I9" s="11" t="s">
        <v>11</v>
      </c>
      <c r="J9" s="16"/>
      <c r="K9" s="16"/>
      <c r="L9" s="17"/>
      <c r="M9" s="16"/>
      <c r="O9" s="16"/>
      <c r="P9" s="17"/>
    </row>
    <row r="10" spans="1:16" s="5" customFormat="1" ht="26.1" customHeight="1" x14ac:dyDescent="0.2">
      <c r="A10" s="38">
        <v>7</v>
      </c>
      <c r="B10" s="7" t="s">
        <v>208</v>
      </c>
      <c r="C10" s="7" t="s">
        <v>209</v>
      </c>
      <c r="D10" s="7" t="s">
        <v>210</v>
      </c>
      <c r="E10" s="8">
        <v>83888.88</v>
      </c>
      <c r="F10" s="8">
        <v>16914</v>
      </c>
      <c r="G10" s="9">
        <v>17</v>
      </c>
      <c r="H10" s="10">
        <v>42797</v>
      </c>
      <c r="I10" s="14" t="s">
        <v>16</v>
      </c>
      <c r="J10" s="16"/>
      <c r="K10" s="16"/>
      <c r="L10" s="17"/>
      <c r="M10" s="16"/>
      <c r="O10" s="16"/>
      <c r="P10" s="17"/>
    </row>
    <row r="11" spans="1:16" s="5" customFormat="1" ht="26.1" customHeight="1" x14ac:dyDescent="0.2">
      <c r="A11" s="38">
        <v>8</v>
      </c>
      <c r="B11" s="7" t="s">
        <v>188</v>
      </c>
      <c r="C11" s="7" t="s">
        <v>189</v>
      </c>
      <c r="D11" s="7" t="s">
        <v>8</v>
      </c>
      <c r="E11" s="8">
        <v>52616.26</v>
      </c>
      <c r="F11" s="8">
        <v>10031</v>
      </c>
      <c r="G11" s="9">
        <v>14</v>
      </c>
      <c r="H11" s="52">
        <v>42818</v>
      </c>
      <c r="I11" s="53" t="s">
        <v>32</v>
      </c>
      <c r="J11" s="16"/>
      <c r="K11" s="16"/>
      <c r="L11" s="17"/>
      <c r="M11" s="16"/>
      <c r="O11" s="16"/>
      <c r="P11" s="17"/>
    </row>
    <row r="12" spans="1:16" s="5" customFormat="1" ht="26.1" customHeight="1" x14ac:dyDescent="0.2">
      <c r="A12" s="38">
        <v>9</v>
      </c>
      <c r="B12" s="7" t="s">
        <v>169</v>
      </c>
      <c r="C12" s="7" t="s">
        <v>170</v>
      </c>
      <c r="D12" s="7" t="s">
        <v>8</v>
      </c>
      <c r="E12" s="8">
        <v>52101.91</v>
      </c>
      <c r="F12" s="8">
        <v>9734</v>
      </c>
      <c r="G12" s="9">
        <v>10</v>
      </c>
      <c r="H12" s="24">
        <v>42790</v>
      </c>
      <c r="I12" s="53" t="s">
        <v>35</v>
      </c>
      <c r="J12" s="16"/>
      <c r="K12" s="16"/>
      <c r="L12" s="17"/>
      <c r="M12" s="16"/>
      <c r="O12" s="16"/>
      <c r="P12" s="17"/>
    </row>
    <row r="13" spans="1:16" s="5" customFormat="1" ht="26.1" customHeight="1" x14ac:dyDescent="0.2">
      <c r="A13" s="38">
        <v>10</v>
      </c>
      <c r="B13" s="7" t="s">
        <v>122</v>
      </c>
      <c r="C13" s="7" t="s">
        <v>122</v>
      </c>
      <c r="D13" s="7" t="s">
        <v>12</v>
      </c>
      <c r="E13" s="8">
        <v>47274</v>
      </c>
      <c r="F13" s="8">
        <v>10683</v>
      </c>
      <c r="G13" s="9">
        <v>8</v>
      </c>
      <c r="H13" s="24">
        <v>42762</v>
      </c>
      <c r="I13" s="53" t="s">
        <v>123</v>
      </c>
      <c r="J13" s="16"/>
      <c r="K13" s="16"/>
      <c r="L13" s="17"/>
      <c r="M13" s="16"/>
      <c r="O13" s="16"/>
      <c r="P13" s="17"/>
    </row>
    <row r="14" spans="1:16" s="5" customFormat="1" ht="26.1" customHeight="1" x14ac:dyDescent="0.2">
      <c r="A14" s="38">
        <v>11</v>
      </c>
      <c r="B14" s="7" t="s">
        <v>204</v>
      </c>
      <c r="C14" s="7" t="s">
        <v>205</v>
      </c>
      <c r="D14" s="7" t="s">
        <v>8</v>
      </c>
      <c r="E14" s="8">
        <v>42374.239999999998</v>
      </c>
      <c r="F14" s="8">
        <v>8323</v>
      </c>
      <c r="G14" s="9">
        <v>13</v>
      </c>
      <c r="H14" s="10">
        <v>42811</v>
      </c>
      <c r="I14" s="14" t="s">
        <v>13</v>
      </c>
      <c r="J14" s="16"/>
      <c r="K14" s="16"/>
      <c r="L14" s="17"/>
      <c r="M14" s="16"/>
      <c r="O14" s="16"/>
      <c r="P14" s="17"/>
    </row>
    <row r="15" spans="1:16" s="5" customFormat="1" ht="26.1" customHeight="1" x14ac:dyDescent="0.2">
      <c r="A15" s="38">
        <v>12</v>
      </c>
      <c r="B15" s="7" t="s">
        <v>190</v>
      </c>
      <c r="C15" s="7" t="s">
        <v>191</v>
      </c>
      <c r="D15" s="7" t="s">
        <v>8</v>
      </c>
      <c r="E15" s="8">
        <v>33792.19</v>
      </c>
      <c r="F15" s="8">
        <v>6557</v>
      </c>
      <c r="G15" s="9">
        <v>12</v>
      </c>
      <c r="H15" s="13">
        <v>42804</v>
      </c>
      <c r="I15" s="53" t="s">
        <v>32</v>
      </c>
      <c r="J15" s="16"/>
      <c r="K15" s="16"/>
      <c r="L15" s="17"/>
      <c r="M15" s="16"/>
      <c r="O15" s="16"/>
      <c r="P15" s="17"/>
    </row>
    <row r="16" spans="1:16" s="5" customFormat="1" ht="26.1" customHeight="1" x14ac:dyDescent="0.2">
      <c r="A16" s="38">
        <v>13</v>
      </c>
      <c r="B16" s="7" t="s">
        <v>166</v>
      </c>
      <c r="C16" s="7" t="s">
        <v>165</v>
      </c>
      <c r="D16" s="7" t="s">
        <v>8</v>
      </c>
      <c r="E16" s="8">
        <v>33042.17</v>
      </c>
      <c r="F16" s="8">
        <v>6186</v>
      </c>
      <c r="G16" s="9">
        <v>8</v>
      </c>
      <c r="H16" s="24">
        <v>42776</v>
      </c>
      <c r="I16" s="54" t="s">
        <v>36</v>
      </c>
      <c r="J16" s="16"/>
      <c r="K16" s="16"/>
      <c r="L16" s="17"/>
      <c r="M16" s="16"/>
      <c r="O16" s="16"/>
      <c r="P16" s="17"/>
    </row>
    <row r="17" spans="1:16" s="5" customFormat="1" ht="26.1" customHeight="1" x14ac:dyDescent="0.2">
      <c r="A17" s="38">
        <v>14</v>
      </c>
      <c r="B17" s="7" t="s">
        <v>141</v>
      </c>
      <c r="C17" s="7" t="s">
        <v>142</v>
      </c>
      <c r="D17" s="7" t="s">
        <v>8</v>
      </c>
      <c r="E17" s="8">
        <v>30877.119999999999</v>
      </c>
      <c r="F17" s="8">
        <v>6975</v>
      </c>
      <c r="G17" s="9">
        <v>12</v>
      </c>
      <c r="H17" s="24">
        <v>42776</v>
      </c>
      <c r="I17" s="54" t="s">
        <v>31</v>
      </c>
      <c r="J17" s="16"/>
      <c r="K17" s="16"/>
      <c r="L17" s="17"/>
      <c r="M17" s="16"/>
      <c r="O17" s="16"/>
      <c r="P17" s="17"/>
    </row>
    <row r="18" spans="1:16" s="5" customFormat="1" ht="26.1" customHeight="1" x14ac:dyDescent="0.2">
      <c r="A18" s="38">
        <v>15</v>
      </c>
      <c r="B18" s="7" t="s">
        <v>192</v>
      </c>
      <c r="C18" s="7" t="s">
        <v>193</v>
      </c>
      <c r="D18" s="7" t="s">
        <v>8</v>
      </c>
      <c r="E18" s="8">
        <v>30648.45</v>
      </c>
      <c r="F18" s="8">
        <v>6895</v>
      </c>
      <c r="G18" s="9">
        <v>15</v>
      </c>
      <c r="H18" s="24">
        <v>42825</v>
      </c>
      <c r="I18" s="53" t="s">
        <v>32</v>
      </c>
      <c r="J18" s="16"/>
      <c r="K18" s="16"/>
      <c r="L18" s="17"/>
      <c r="M18" s="16"/>
      <c r="O18" s="16"/>
      <c r="P18" s="17"/>
    </row>
    <row r="19" spans="1:16" s="5" customFormat="1" ht="26.1" customHeight="1" x14ac:dyDescent="0.2">
      <c r="A19" s="38">
        <v>16</v>
      </c>
      <c r="B19" s="7" t="s">
        <v>163</v>
      </c>
      <c r="C19" s="7" t="s">
        <v>164</v>
      </c>
      <c r="D19" s="7" t="s">
        <v>8</v>
      </c>
      <c r="E19" s="8">
        <v>25673.49</v>
      </c>
      <c r="F19" s="8">
        <v>5327</v>
      </c>
      <c r="G19" s="9">
        <v>15</v>
      </c>
      <c r="H19" s="10">
        <v>42790</v>
      </c>
      <c r="I19" s="11" t="s">
        <v>16</v>
      </c>
      <c r="J19" s="16"/>
      <c r="K19" s="16"/>
      <c r="L19" s="17"/>
      <c r="M19" s="16"/>
      <c r="O19" s="16"/>
      <c r="P19" s="17"/>
    </row>
    <row r="20" spans="1:16" s="5" customFormat="1" ht="26.1" customHeight="1" x14ac:dyDescent="0.2">
      <c r="A20" s="38">
        <v>17</v>
      </c>
      <c r="B20" s="7" t="s">
        <v>194</v>
      </c>
      <c r="C20" s="7" t="s">
        <v>195</v>
      </c>
      <c r="D20" s="7" t="s">
        <v>8</v>
      </c>
      <c r="E20" s="8">
        <v>24711.9</v>
      </c>
      <c r="F20" s="8">
        <v>4726</v>
      </c>
      <c r="G20" s="9">
        <v>12</v>
      </c>
      <c r="H20" s="13">
        <v>42818</v>
      </c>
      <c r="I20" s="14" t="s">
        <v>31</v>
      </c>
      <c r="J20" s="16"/>
      <c r="K20" s="16"/>
      <c r="L20" s="17"/>
      <c r="M20" s="16"/>
      <c r="O20" s="16"/>
      <c r="P20" s="17"/>
    </row>
    <row r="21" spans="1:16" s="5" customFormat="1" ht="26.1" customHeight="1" x14ac:dyDescent="0.2">
      <c r="A21" s="38">
        <v>18</v>
      </c>
      <c r="B21" s="7" t="s">
        <v>196</v>
      </c>
      <c r="C21" s="7" t="s">
        <v>197</v>
      </c>
      <c r="D21" s="7" t="s">
        <v>14</v>
      </c>
      <c r="E21" s="8">
        <v>20574.11</v>
      </c>
      <c r="F21" s="8">
        <v>3771</v>
      </c>
      <c r="G21" s="9">
        <v>10</v>
      </c>
      <c r="H21" s="13">
        <v>42804</v>
      </c>
      <c r="I21" s="14" t="s">
        <v>11</v>
      </c>
      <c r="J21" s="16"/>
      <c r="K21" s="16"/>
      <c r="L21" s="17"/>
      <c r="M21" s="16"/>
      <c r="O21" s="16"/>
      <c r="P21" s="17"/>
    </row>
    <row r="22" spans="1:16" s="5" customFormat="1" ht="26.1" customHeight="1" x14ac:dyDescent="0.2">
      <c r="A22" s="38">
        <v>19</v>
      </c>
      <c r="B22" s="7" t="s">
        <v>167</v>
      </c>
      <c r="C22" s="7" t="s">
        <v>168</v>
      </c>
      <c r="D22" s="7" t="s">
        <v>8</v>
      </c>
      <c r="E22" s="8">
        <v>20436.009999999998</v>
      </c>
      <c r="F22" s="8">
        <v>3597</v>
      </c>
      <c r="G22" s="9">
        <v>7</v>
      </c>
      <c r="H22" s="10">
        <v>42783</v>
      </c>
      <c r="I22" s="11" t="s">
        <v>36</v>
      </c>
      <c r="J22" s="16"/>
      <c r="K22" s="16"/>
      <c r="L22" s="42"/>
      <c r="M22" s="16"/>
      <c r="O22" s="16"/>
      <c r="P22" s="17"/>
    </row>
    <row r="23" spans="1:16" s="5" customFormat="1" ht="26.1" customHeight="1" x14ac:dyDescent="0.2">
      <c r="A23" s="38">
        <v>20</v>
      </c>
      <c r="B23" s="7" t="s">
        <v>198</v>
      </c>
      <c r="C23" s="7" t="s">
        <v>199</v>
      </c>
      <c r="D23" s="7" t="s">
        <v>8</v>
      </c>
      <c r="E23" s="8">
        <v>17135.3</v>
      </c>
      <c r="F23" s="8">
        <v>3348</v>
      </c>
      <c r="G23" s="9">
        <v>10</v>
      </c>
      <c r="H23" s="13">
        <v>42797</v>
      </c>
      <c r="I23" s="14" t="s">
        <v>11</v>
      </c>
      <c r="J23" s="16"/>
      <c r="K23" s="16"/>
      <c r="L23" s="17"/>
      <c r="M23" s="16"/>
      <c r="O23" s="16"/>
      <c r="P23" s="17"/>
    </row>
    <row r="24" spans="1:16" s="5" customFormat="1" ht="26.1" customHeight="1" x14ac:dyDescent="0.2">
      <c r="A24" s="38">
        <v>21</v>
      </c>
      <c r="B24" s="7" t="s">
        <v>211</v>
      </c>
      <c r="C24" s="7" t="s">
        <v>212</v>
      </c>
      <c r="D24" s="7" t="s">
        <v>14</v>
      </c>
      <c r="E24" s="8">
        <v>16640</v>
      </c>
      <c r="F24" s="8">
        <v>3186</v>
      </c>
      <c r="G24" s="9">
        <v>8</v>
      </c>
      <c r="H24" s="10">
        <v>42811</v>
      </c>
      <c r="I24" s="14" t="s">
        <v>15</v>
      </c>
      <c r="J24" s="16"/>
      <c r="K24" s="16"/>
      <c r="L24" s="17"/>
      <c r="M24" s="16"/>
      <c r="O24" s="16"/>
      <c r="P24" s="17"/>
    </row>
    <row r="25" spans="1:16" s="5" customFormat="1" ht="26.1" customHeight="1" x14ac:dyDescent="0.2">
      <c r="A25" s="38">
        <v>22</v>
      </c>
      <c r="B25" s="7" t="s">
        <v>108</v>
      </c>
      <c r="C25" s="7" t="s">
        <v>109</v>
      </c>
      <c r="D25" s="7" t="s">
        <v>10</v>
      </c>
      <c r="E25" s="8">
        <v>14377.71</v>
      </c>
      <c r="F25" s="8">
        <v>3267</v>
      </c>
      <c r="G25" s="9">
        <v>9</v>
      </c>
      <c r="H25" s="10">
        <v>42748</v>
      </c>
      <c r="I25" s="11" t="s">
        <v>11</v>
      </c>
      <c r="J25" s="16"/>
      <c r="K25" s="16"/>
      <c r="L25" s="17"/>
      <c r="M25" s="16"/>
      <c r="O25" s="16"/>
      <c r="P25" s="17"/>
    </row>
    <row r="26" spans="1:16" s="5" customFormat="1" ht="26.1" customHeight="1" x14ac:dyDescent="0.2">
      <c r="A26" s="38">
        <v>23</v>
      </c>
      <c r="B26" s="7" t="s">
        <v>67</v>
      </c>
      <c r="C26" s="7" t="s">
        <v>68</v>
      </c>
      <c r="D26" s="7" t="s">
        <v>8</v>
      </c>
      <c r="E26" s="8">
        <v>7625.81</v>
      </c>
      <c r="F26" s="8">
        <v>1759</v>
      </c>
      <c r="G26" s="9">
        <v>5</v>
      </c>
      <c r="H26" s="10">
        <v>42727</v>
      </c>
      <c r="I26" s="11" t="s">
        <v>36</v>
      </c>
      <c r="J26" s="16"/>
      <c r="K26" s="16"/>
      <c r="L26" s="42"/>
      <c r="M26" s="16"/>
      <c r="O26" s="16"/>
      <c r="P26" s="17"/>
    </row>
    <row r="27" spans="1:16" s="5" customFormat="1" ht="26.1" customHeight="1" x14ac:dyDescent="0.2">
      <c r="A27" s="38">
        <v>24</v>
      </c>
      <c r="B27" s="7" t="s">
        <v>143</v>
      </c>
      <c r="C27" s="7" t="s">
        <v>144</v>
      </c>
      <c r="D27" s="7" t="s">
        <v>8</v>
      </c>
      <c r="E27" s="8">
        <v>7190.39</v>
      </c>
      <c r="F27" s="8">
        <v>1288</v>
      </c>
      <c r="G27" s="9">
        <v>8</v>
      </c>
      <c r="H27" s="10">
        <v>42776</v>
      </c>
      <c r="I27" s="11" t="s">
        <v>11</v>
      </c>
      <c r="J27" s="16"/>
      <c r="K27" s="16"/>
      <c r="L27" s="17"/>
      <c r="M27" s="16"/>
      <c r="O27" s="16"/>
      <c r="P27" s="17"/>
    </row>
    <row r="28" spans="1:16" s="5" customFormat="1" ht="26.1" customHeight="1" x14ac:dyDescent="0.2">
      <c r="A28" s="38">
        <v>25</v>
      </c>
      <c r="B28" s="7" t="s">
        <v>89</v>
      </c>
      <c r="C28" s="7" t="s">
        <v>90</v>
      </c>
      <c r="D28" s="7" t="s">
        <v>8</v>
      </c>
      <c r="E28" s="8">
        <v>4061.38</v>
      </c>
      <c r="F28" s="8">
        <v>845</v>
      </c>
      <c r="G28" s="9">
        <v>3</v>
      </c>
      <c r="H28" s="10">
        <v>42713</v>
      </c>
      <c r="I28" s="14" t="s">
        <v>11</v>
      </c>
      <c r="J28" s="16"/>
      <c r="K28" s="16"/>
      <c r="L28" s="42"/>
      <c r="M28" s="16"/>
      <c r="O28" s="16"/>
      <c r="P28" s="17"/>
    </row>
    <row r="29" spans="1:16" s="5" customFormat="1" ht="26.1" customHeight="1" x14ac:dyDescent="0.2">
      <c r="A29" s="38">
        <v>26</v>
      </c>
      <c r="B29" s="7" t="s">
        <v>217</v>
      </c>
      <c r="C29" s="7" t="s">
        <v>218</v>
      </c>
      <c r="D29" s="7" t="s">
        <v>216</v>
      </c>
      <c r="E29" s="37">
        <v>4042.3999999999996</v>
      </c>
      <c r="F29" s="37">
        <v>1088</v>
      </c>
      <c r="G29" s="9">
        <v>4</v>
      </c>
      <c r="H29" s="10">
        <v>42804</v>
      </c>
      <c r="I29" s="11" t="s">
        <v>173</v>
      </c>
      <c r="J29" s="16"/>
      <c r="K29" s="16"/>
      <c r="L29" s="17"/>
      <c r="M29" s="16"/>
      <c r="O29" s="16"/>
      <c r="P29" s="17"/>
    </row>
    <row r="30" spans="1:16" s="5" customFormat="1" ht="26.1" customHeight="1" x14ac:dyDescent="0.2">
      <c r="A30" s="38">
        <v>27</v>
      </c>
      <c r="B30" s="7" t="s">
        <v>145</v>
      </c>
      <c r="C30" s="7" t="s">
        <v>146</v>
      </c>
      <c r="D30" s="7" t="s">
        <v>8</v>
      </c>
      <c r="E30" s="8">
        <v>3219.72</v>
      </c>
      <c r="F30" s="8">
        <v>646</v>
      </c>
      <c r="G30" s="9">
        <v>3</v>
      </c>
      <c r="H30" s="10">
        <v>42769</v>
      </c>
      <c r="I30" s="11" t="s">
        <v>11</v>
      </c>
      <c r="J30" s="16"/>
      <c r="K30" s="16"/>
      <c r="L30" s="17"/>
      <c r="M30" s="16"/>
      <c r="O30" s="16"/>
      <c r="P30" s="17"/>
    </row>
    <row r="31" spans="1:16" s="5" customFormat="1" ht="26.1" customHeight="1" x14ac:dyDescent="0.2">
      <c r="A31" s="38">
        <v>28</v>
      </c>
      <c r="B31" s="7" t="s">
        <v>48</v>
      </c>
      <c r="C31" s="7" t="s">
        <v>49</v>
      </c>
      <c r="D31" s="7" t="s">
        <v>8</v>
      </c>
      <c r="E31" s="8">
        <v>2538.2399999999998</v>
      </c>
      <c r="F31" s="8">
        <v>576</v>
      </c>
      <c r="G31" s="9">
        <v>3</v>
      </c>
      <c r="H31" s="10">
        <v>42699</v>
      </c>
      <c r="I31" s="14" t="s">
        <v>21</v>
      </c>
      <c r="J31" s="16"/>
      <c r="K31" s="16"/>
      <c r="L31" s="42"/>
      <c r="M31" s="16"/>
      <c r="O31" s="16"/>
      <c r="P31" s="17"/>
    </row>
    <row r="32" spans="1:16" s="5" customFormat="1" ht="26.1" customHeight="1" x14ac:dyDescent="0.2">
      <c r="A32" s="38">
        <v>29</v>
      </c>
      <c r="B32" s="7" t="s">
        <v>200</v>
      </c>
      <c r="C32" s="7" t="s">
        <v>201</v>
      </c>
      <c r="D32" s="7" t="s">
        <v>8</v>
      </c>
      <c r="E32" s="8">
        <v>2147.84</v>
      </c>
      <c r="F32" s="8">
        <v>457</v>
      </c>
      <c r="G32" s="9">
        <v>14</v>
      </c>
      <c r="H32" s="10">
        <v>42825</v>
      </c>
      <c r="I32" s="11" t="s">
        <v>11</v>
      </c>
      <c r="J32" s="16"/>
      <c r="K32" s="16"/>
      <c r="L32" s="17"/>
      <c r="M32" s="16"/>
      <c r="O32" s="16"/>
      <c r="P32" s="17"/>
    </row>
    <row r="33" spans="1:16" s="5" customFormat="1" ht="26.1" customHeight="1" x14ac:dyDescent="0.2">
      <c r="A33" s="38">
        <v>30</v>
      </c>
      <c r="B33" s="7" t="s">
        <v>156</v>
      </c>
      <c r="C33" s="7" t="s">
        <v>157</v>
      </c>
      <c r="D33" s="7" t="s">
        <v>8</v>
      </c>
      <c r="E33" s="8">
        <v>1928.31</v>
      </c>
      <c r="F33" s="8">
        <v>347</v>
      </c>
      <c r="G33" s="9">
        <v>2</v>
      </c>
      <c r="H33" s="10">
        <v>42783</v>
      </c>
      <c r="I33" s="11" t="s">
        <v>31</v>
      </c>
      <c r="J33" s="16"/>
      <c r="K33" s="16"/>
      <c r="L33" s="17"/>
      <c r="M33" s="16"/>
      <c r="O33" s="16"/>
      <c r="P33" s="17"/>
    </row>
    <row r="34" spans="1:16" s="5" customFormat="1" ht="26.1" customHeight="1" x14ac:dyDescent="0.2">
      <c r="A34" s="38">
        <v>31</v>
      </c>
      <c r="B34" s="7" t="s">
        <v>174</v>
      </c>
      <c r="C34" s="7" t="s">
        <v>175</v>
      </c>
      <c r="D34" s="7" t="s">
        <v>176</v>
      </c>
      <c r="E34" s="37">
        <v>1761</v>
      </c>
      <c r="F34" s="37">
        <v>579</v>
      </c>
      <c r="G34" s="9">
        <v>3</v>
      </c>
      <c r="H34" s="10">
        <v>42776</v>
      </c>
      <c r="I34" s="11" t="s">
        <v>173</v>
      </c>
      <c r="J34" s="16"/>
      <c r="K34" s="16"/>
      <c r="L34" s="17"/>
      <c r="M34" s="16"/>
      <c r="O34" s="16"/>
      <c r="P34" s="17"/>
    </row>
    <row r="35" spans="1:16" s="5" customFormat="1" ht="26.1" customHeight="1" x14ac:dyDescent="0.2">
      <c r="A35" s="38">
        <v>32</v>
      </c>
      <c r="B35" s="7" t="s">
        <v>154</v>
      </c>
      <c r="C35" s="7" t="s">
        <v>155</v>
      </c>
      <c r="D35" s="7" t="s">
        <v>8</v>
      </c>
      <c r="E35" s="8">
        <v>1692.71</v>
      </c>
      <c r="F35" s="8">
        <v>339</v>
      </c>
      <c r="G35" s="9">
        <v>2</v>
      </c>
      <c r="H35" s="10">
        <v>42783</v>
      </c>
      <c r="I35" s="11" t="s">
        <v>11</v>
      </c>
      <c r="J35" s="16"/>
      <c r="K35" s="16"/>
      <c r="L35" s="17"/>
      <c r="M35" s="16"/>
      <c r="O35" s="16"/>
      <c r="P35" s="17"/>
    </row>
    <row r="36" spans="1:16" s="5" customFormat="1" ht="26.1" customHeight="1" x14ac:dyDescent="0.2">
      <c r="A36" s="38">
        <v>33</v>
      </c>
      <c r="B36" s="7" t="s">
        <v>91</v>
      </c>
      <c r="C36" s="7" t="s">
        <v>92</v>
      </c>
      <c r="D36" s="7" t="s">
        <v>14</v>
      </c>
      <c r="E36" s="8">
        <v>1677.95</v>
      </c>
      <c r="F36" s="8">
        <v>389</v>
      </c>
      <c r="G36" s="9">
        <v>3</v>
      </c>
      <c r="H36" s="10">
        <v>42734</v>
      </c>
      <c r="I36" s="14" t="s">
        <v>11</v>
      </c>
      <c r="J36" s="16"/>
      <c r="K36" s="16"/>
      <c r="L36" s="17"/>
      <c r="M36" s="16"/>
      <c r="O36" s="16"/>
      <c r="P36" s="17"/>
    </row>
    <row r="37" spans="1:16" s="5" customFormat="1" ht="26.1" customHeight="1" x14ac:dyDescent="0.2">
      <c r="A37" s="38">
        <v>34</v>
      </c>
      <c r="B37" s="7" t="s">
        <v>118</v>
      </c>
      <c r="C37" s="7" t="s">
        <v>119</v>
      </c>
      <c r="D37" s="7" t="s">
        <v>8</v>
      </c>
      <c r="E37" s="8">
        <v>1590.28</v>
      </c>
      <c r="F37" s="8">
        <v>315</v>
      </c>
      <c r="G37" s="9">
        <v>2</v>
      </c>
      <c r="H37" s="10">
        <v>42762</v>
      </c>
      <c r="I37" s="11" t="s">
        <v>11</v>
      </c>
      <c r="J37" s="16"/>
      <c r="K37" s="16"/>
      <c r="L37" s="17"/>
      <c r="M37" s="16"/>
      <c r="O37" s="16"/>
      <c r="P37" s="17"/>
    </row>
    <row r="38" spans="1:16" s="5" customFormat="1" ht="26.1" customHeight="1" x14ac:dyDescent="0.2">
      <c r="A38" s="38">
        <v>35</v>
      </c>
      <c r="B38" s="7" t="s">
        <v>161</v>
      </c>
      <c r="C38" s="7" t="s">
        <v>162</v>
      </c>
      <c r="D38" s="7" t="s">
        <v>8</v>
      </c>
      <c r="E38" s="8">
        <v>1590.07</v>
      </c>
      <c r="F38" s="8">
        <v>413</v>
      </c>
      <c r="G38" s="9">
        <v>8</v>
      </c>
      <c r="H38" s="10">
        <v>42790</v>
      </c>
      <c r="I38" s="11" t="s">
        <v>16</v>
      </c>
      <c r="J38" s="16"/>
      <c r="K38" s="16"/>
      <c r="L38" s="17"/>
      <c r="M38" s="16"/>
      <c r="O38" s="16"/>
      <c r="P38" s="17"/>
    </row>
    <row r="39" spans="1:16" s="5" customFormat="1" ht="26.1" customHeight="1" x14ac:dyDescent="0.2">
      <c r="A39" s="38">
        <v>36</v>
      </c>
      <c r="B39" s="12" t="s">
        <v>138</v>
      </c>
      <c r="C39" s="7" t="s">
        <v>139</v>
      </c>
      <c r="D39" s="7" t="s">
        <v>76</v>
      </c>
      <c r="E39" s="8">
        <v>1142.7</v>
      </c>
      <c r="F39" s="8">
        <v>263</v>
      </c>
      <c r="G39" s="9">
        <v>4</v>
      </c>
      <c r="H39" s="18">
        <v>42769</v>
      </c>
      <c r="I39" s="11" t="s">
        <v>43</v>
      </c>
    </row>
    <row r="40" spans="1:16" s="5" customFormat="1" ht="26.1" customHeight="1" x14ac:dyDescent="0.2">
      <c r="A40" s="38">
        <v>37</v>
      </c>
      <c r="B40" s="7" t="s">
        <v>177</v>
      </c>
      <c r="C40" s="7" t="s">
        <v>178</v>
      </c>
      <c r="D40" s="7" t="s">
        <v>76</v>
      </c>
      <c r="E40" s="37">
        <v>869</v>
      </c>
      <c r="F40" s="37">
        <v>215</v>
      </c>
      <c r="G40" s="9">
        <v>1</v>
      </c>
      <c r="H40" s="10">
        <v>42790</v>
      </c>
      <c r="I40" s="11" t="s">
        <v>173</v>
      </c>
      <c r="J40" s="16"/>
      <c r="K40" s="16"/>
      <c r="L40" s="17"/>
      <c r="M40" s="16"/>
      <c r="O40" s="16"/>
      <c r="P40" s="17"/>
    </row>
    <row r="41" spans="1:16" s="5" customFormat="1" ht="26.1" customHeight="1" x14ac:dyDescent="0.2">
      <c r="A41" s="38">
        <v>38</v>
      </c>
      <c r="B41" s="7" t="s">
        <v>101</v>
      </c>
      <c r="C41" s="7" t="s">
        <v>102</v>
      </c>
      <c r="D41" s="7" t="s">
        <v>14</v>
      </c>
      <c r="E41" s="37">
        <v>707</v>
      </c>
      <c r="F41" s="37">
        <v>109</v>
      </c>
      <c r="G41" s="9">
        <v>1</v>
      </c>
      <c r="H41" s="10">
        <v>42755</v>
      </c>
      <c r="I41" s="11" t="s">
        <v>15</v>
      </c>
      <c r="J41" s="16"/>
      <c r="K41" s="16"/>
      <c r="L41" s="17"/>
      <c r="M41" s="16"/>
      <c r="O41" s="16"/>
      <c r="P41" s="17"/>
    </row>
    <row r="42" spans="1:16" s="5" customFormat="1" ht="26.1" customHeight="1" x14ac:dyDescent="0.2">
      <c r="A42" s="38">
        <v>39</v>
      </c>
      <c r="B42" s="7" t="s">
        <v>103</v>
      </c>
      <c r="C42" s="7" t="s">
        <v>104</v>
      </c>
      <c r="D42" s="7" t="s">
        <v>8</v>
      </c>
      <c r="E42" s="8">
        <v>692.68</v>
      </c>
      <c r="F42" s="8">
        <v>141</v>
      </c>
      <c r="G42" s="9">
        <v>1</v>
      </c>
      <c r="H42" s="10">
        <v>42755</v>
      </c>
      <c r="I42" s="11" t="s">
        <v>36</v>
      </c>
      <c r="J42" s="16"/>
      <c r="K42" s="16"/>
      <c r="L42" s="17"/>
      <c r="M42" s="16"/>
      <c r="O42" s="16"/>
      <c r="P42" s="17"/>
    </row>
    <row r="43" spans="1:16" s="5" customFormat="1" ht="26.1" customHeight="1" x14ac:dyDescent="0.2">
      <c r="A43" s="38">
        <v>40</v>
      </c>
      <c r="B43" s="12" t="s">
        <v>135</v>
      </c>
      <c r="C43" s="7" t="s">
        <v>136</v>
      </c>
      <c r="D43" s="7" t="s">
        <v>134</v>
      </c>
      <c r="E43" s="8">
        <v>680.7</v>
      </c>
      <c r="F43" s="8">
        <v>196</v>
      </c>
      <c r="G43" s="9">
        <v>4</v>
      </c>
      <c r="H43" s="18">
        <v>42783</v>
      </c>
      <c r="I43" s="11" t="s">
        <v>43</v>
      </c>
    </row>
    <row r="44" spans="1:16" s="5" customFormat="1" ht="26.1" customHeight="1" x14ac:dyDescent="0.2">
      <c r="A44" s="38">
        <v>41</v>
      </c>
      <c r="B44" s="7" t="s">
        <v>18</v>
      </c>
      <c r="C44" s="7" t="s">
        <v>19</v>
      </c>
      <c r="D44" s="7" t="s">
        <v>10</v>
      </c>
      <c r="E44" s="8">
        <v>528.1</v>
      </c>
      <c r="F44" s="15">
        <v>105</v>
      </c>
      <c r="G44" s="9">
        <v>1</v>
      </c>
      <c r="H44" s="10">
        <v>42244</v>
      </c>
      <c r="I44" s="11" t="s">
        <v>20</v>
      </c>
      <c r="J44" s="16"/>
      <c r="O44" s="16"/>
      <c r="P44" s="17"/>
    </row>
    <row r="45" spans="1:16" s="5" customFormat="1" ht="26.1" customHeight="1" x14ac:dyDescent="0.2">
      <c r="A45" s="38">
        <v>42</v>
      </c>
      <c r="B45" s="7" t="s">
        <v>57</v>
      </c>
      <c r="C45" s="7" t="s">
        <v>58</v>
      </c>
      <c r="D45" s="7" t="s">
        <v>8</v>
      </c>
      <c r="E45" s="8">
        <v>489.78</v>
      </c>
      <c r="F45" s="8">
        <v>94</v>
      </c>
      <c r="G45" s="9">
        <v>1</v>
      </c>
      <c r="H45" s="10">
        <v>42685</v>
      </c>
      <c r="I45" s="14" t="s">
        <v>32</v>
      </c>
      <c r="J45" s="16"/>
      <c r="K45" s="16"/>
      <c r="L45" s="17"/>
      <c r="M45" s="16"/>
      <c r="O45" s="16"/>
      <c r="P45" s="17"/>
    </row>
    <row r="46" spans="1:16" s="5" customFormat="1" ht="26.1" customHeight="1" x14ac:dyDescent="0.2">
      <c r="A46" s="38">
        <v>43</v>
      </c>
      <c r="B46" s="7" t="s">
        <v>137</v>
      </c>
      <c r="C46" s="7" t="s">
        <v>127</v>
      </c>
      <c r="D46" s="7" t="s">
        <v>128</v>
      </c>
      <c r="E46" s="8">
        <v>434</v>
      </c>
      <c r="F46" s="8">
        <v>139</v>
      </c>
      <c r="G46" s="9">
        <v>4</v>
      </c>
      <c r="H46" s="10">
        <v>42748</v>
      </c>
      <c r="I46" s="11" t="s">
        <v>34</v>
      </c>
      <c r="J46" s="16"/>
      <c r="K46" s="16"/>
      <c r="L46" s="42"/>
      <c r="M46" s="16"/>
      <c r="O46" s="16"/>
      <c r="P46" s="17"/>
    </row>
    <row r="47" spans="1:16" s="5" customFormat="1" ht="26.1" customHeight="1" x14ac:dyDescent="0.2">
      <c r="A47" s="38">
        <v>44</v>
      </c>
      <c r="B47" s="7" t="s">
        <v>219</v>
      </c>
      <c r="C47" s="7" t="s">
        <v>220</v>
      </c>
      <c r="D47" s="7" t="s">
        <v>223</v>
      </c>
      <c r="E47" s="37">
        <v>371</v>
      </c>
      <c r="F47" s="37">
        <v>175</v>
      </c>
      <c r="G47" s="9">
        <v>3</v>
      </c>
      <c r="H47" s="10">
        <v>42804</v>
      </c>
      <c r="I47" s="11" t="s">
        <v>34</v>
      </c>
      <c r="J47" s="16"/>
      <c r="K47" s="16"/>
      <c r="L47" s="17"/>
      <c r="M47" s="16"/>
      <c r="O47" s="16"/>
      <c r="P47" s="17"/>
    </row>
    <row r="48" spans="1:16" s="5" customFormat="1" ht="26.1" customHeight="1" x14ac:dyDescent="0.2">
      <c r="A48" s="38">
        <v>45</v>
      </c>
      <c r="B48" s="12" t="s">
        <v>37</v>
      </c>
      <c r="C48" s="7" t="s">
        <v>38</v>
      </c>
      <c r="D48" s="7" t="s">
        <v>10</v>
      </c>
      <c r="E48" s="8">
        <v>270.8</v>
      </c>
      <c r="F48" s="8">
        <v>57</v>
      </c>
      <c r="G48" s="9">
        <v>1</v>
      </c>
      <c r="H48" s="18">
        <v>42601</v>
      </c>
      <c r="I48" s="11" t="s">
        <v>20</v>
      </c>
    </row>
    <row r="49" spans="1:19" s="5" customFormat="1" ht="26.1" customHeight="1" x14ac:dyDescent="0.2">
      <c r="A49" s="38">
        <v>46</v>
      </c>
      <c r="B49" s="7" t="s">
        <v>159</v>
      </c>
      <c r="C49" s="7" t="s">
        <v>160</v>
      </c>
      <c r="D49" s="7" t="s">
        <v>8</v>
      </c>
      <c r="E49" s="8">
        <v>250</v>
      </c>
      <c r="F49" s="8">
        <v>125</v>
      </c>
      <c r="G49" s="9">
        <v>1</v>
      </c>
      <c r="H49" s="10">
        <v>42322</v>
      </c>
      <c r="I49" s="14" t="s">
        <v>11</v>
      </c>
      <c r="J49" s="16"/>
      <c r="K49" s="16"/>
      <c r="L49" s="17"/>
      <c r="M49" s="16"/>
      <c r="O49" s="16"/>
      <c r="P49" s="17"/>
    </row>
    <row r="50" spans="1:19" s="5" customFormat="1" ht="26.1" customHeight="1" x14ac:dyDescent="0.2">
      <c r="A50" s="38">
        <v>47</v>
      </c>
      <c r="B50" s="12" t="s">
        <v>47</v>
      </c>
      <c r="C50" s="12" t="s">
        <v>46</v>
      </c>
      <c r="D50" s="7" t="s">
        <v>10</v>
      </c>
      <c r="E50" s="8">
        <v>212.5</v>
      </c>
      <c r="F50" s="8">
        <v>44</v>
      </c>
      <c r="G50" s="9">
        <v>1</v>
      </c>
      <c r="H50" s="18">
        <v>42657</v>
      </c>
      <c r="I50" s="11" t="s">
        <v>20</v>
      </c>
    </row>
    <row r="51" spans="1:19" s="5" customFormat="1" ht="26.1" customHeight="1" x14ac:dyDescent="0.2">
      <c r="A51" s="38">
        <v>48</v>
      </c>
      <c r="B51" s="12" t="s">
        <v>40</v>
      </c>
      <c r="C51" s="7" t="s">
        <v>41</v>
      </c>
      <c r="D51" s="7" t="s">
        <v>42</v>
      </c>
      <c r="E51" s="8">
        <v>209.7</v>
      </c>
      <c r="F51" s="8">
        <v>44</v>
      </c>
      <c r="G51" s="9">
        <v>2</v>
      </c>
      <c r="H51" s="18">
        <v>42615</v>
      </c>
      <c r="I51" s="11" t="s">
        <v>43</v>
      </c>
      <c r="L51" s="55"/>
    </row>
    <row r="52" spans="1:19" s="5" customFormat="1" ht="26.1" customHeight="1" x14ac:dyDescent="0.2">
      <c r="A52" s="38">
        <v>49</v>
      </c>
      <c r="B52" s="12" t="s">
        <v>71</v>
      </c>
      <c r="C52" s="7" t="s">
        <v>72</v>
      </c>
      <c r="D52" s="7" t="s">
        <v>73</v>
      </c>
      <c r="E52" s="8">
        <v>202.9</v>
      </c>
      <c r="F52" s="8">
        <v>54</v>
      </c>
      <c r="G52" s="9">
        <v>2</v>
      </c>
      <c r="H52" s="18">
        <v>42713</v>
      </c>
      <c r="I52" s="11" t="s">
        <v>20</v>
      </c>
      <c r="L52" s="29"/>
    </row>
    <row r="53" spans="1:19" s="5" customFormat="1" ht="26.1" customHeight="1" x14ac:dyDescent="0.2">
      <c r="A53" s="38">
        <v>50</v>
      </c>
      <c r="B53" s="7" t="s">
        <v>83</v>
      </c>
      <c r="C53" s="23" t="s">
        <v>84</v>
      </c>
      <c r="D53" s="23" t="s">
        <v>8</v>
      </c>
      <c r="E53" s="8">
        <v>181.5</v>
      </c>
      <c r="F53" s="8">
        <v>37</v>
      </c>
      <c r="G53" s="25">
        <v>1</v>
      </c>
      <c r="H53" s="24">
        <v>42720</v>
      </c>
      <c r="I53" s="11" t="s">
        <v>9</v>
      </c>
      <c r="J53" s="16"/>
      <c r="K53" s="16"/>
      <c r="L53" s="17"/>
      <c r="M53" s="16"/>
      <c r="O53" s="16"/>
      <c r="P53" s="17"/>
    </row>
    <row r="54" spans="1:19" s="5" customFormat="1" ht="26.1" customHeight="1" x14ac:dyDescent="0.2">
      <c r="A54" s="38">
        <v>51</v>
      </c>
      <c r="B54" s="7" t="s">
        <v>221</v>
      </c>
      <c r="C54" s="23" t="s">
        <v>222</v>
      </c>
      <c r="D54" s="23" t="s">
        <v>224</v>
      </c>
      <c r="E54" s="37">
        <v>171.5</v>
      </c>
      <c r="F54" s="37">
        <v>58</v>
      </c>
      <c r="G54" s="25">
        <v>2</v>
      </c>
      <c r="H54" s="24">
        <v>42804</v>
      </c>
      <c r="I54" s="11" t="s">
        <v>34</v>
      </c>
      <c r="J54" s="16"/>
      <c r="K54" s="16"/>
      <c r="L54" s="17"/>
      <c r="M54" s="16"/>
      <c r="O54" s="16"/>
      <c r="P54" s="17"/>
    </row>
    <row r="55" spans="1:19" s="5" customFormat="1" ht="26.1" customHeight="1" x14ac:dyDescent="0.2">
      <c r="A55" s="38">
        <v>52</v>
      </c>
      <c r="B55" s="12" t="s">
        <v>61</v>
      </c>
      <c r="C55" s="23" t="s">
        <v>62</v>
      </c>
      <c r="D55" s="23" t="s">
        <v>8</v>
      </c>
      <c r="E55" s="8">
        <v>107.4</v>
      </c>
      <c r="F55" s="8">
        <v>21</v>
      </c>
      <c r="G55" s="25">
        <v>1</v>
      </c>
      <c r="H55" s="51">
        <v>42685</v>
      </c>
      <c r="I55" s="11" t="s">
        <v>20</v>
      </c>
    </row>
    <row r="56" spans="1:19" s="5" customFormat="1" ht="26.1" customHeight="1" x14ac:dyDescent="0.2">
      <c r="A56" s="38">
        <v>53</v>
      </c>
      <c r="B56" s="7" t="s">
        <v>129</v>
      </c>
      <c r="C56" s="23" t="s">
        <v>130</v>
      </c>
      <c r="D56" s="23" t="s">
        <v>131</v>
      </c>
      <c r="E56" s="8">
        <v>105.5</v>
      </c>
      <c r="F56" s="8">
        <v>47</v>
      </c>
      <c r="G56" s="25">
        <v>2</v>
      </c>
      <c r="H56" s="24">
        <v>42748</v>
      </c>
      <c r="I56" s="11" t="s">
        <v>34</v>
      </c>
      <c r="J56" s="16"/>
      <c r="K56" s="16"/>
      <c r="L56" s="42"/>
      <c r="M56" s="16"/>
      <c r="O56" s="16"/>
      <c r="P56" s="17"/>
    </row>
    <row r="57" spans="1:19" s="5" customFormat="1" ht="26.1" customHeight="1" x14ac:dyDescent="0.2">
      <c r="A57" s="38">
        <v>54</v>
      </c>
      <c r="B57" s="7" t="s">
        <v>66</v>
      </c>
      <c r="C57" s="7" t="s">
        <v>65</v>
      </c>
      <c r="D57" s="7" t="s">
        <v>8</v>
      </c>
      <c r="E57" s="8">
        <v>61.5</v>
      </c>
      <c r="F57" s="8">
        <v>19</v>
      </c>
      <c r="G57" s="9">
        <v>1</v>
      </c>
      <c r="H57" s="10">
        <v>42713</v>
      </c>
      <c r="I57" s="11" t="s">
        <v>36</v>
      </c>
      <c r="J57" s="16"/>
      <c r="K57" s="16"/>
      <c r="L57" s="17"/>
      <c r="M57" s="16"/>
      <c r="O57" s="16"/>
      <c r="P57" s="17"/>
    </row>
    <row r="58" spans="1:19" s="5" customFormat="1" ht="26.1" customHeight="1" x14ac:dyDescent="0.2">
      <c r="A58" s="38">
        <v>55</v>
      </c>
      <c r="B58" s="7" t="s">
        <v>172</v>
      </c>
      <c r="C58" s="7" t="s">
        <v>171</v>
      </c>
      <c r="D58" s="7" t="s">
        <v>10</v>
      </c>
      <c r="E58" s="8">
        <v>45.5</v>
      </c>
      <c r="F58" s="8">
        <v>18</v>
      </c>
      <c r="G58" s="9">
        <v>2</v>
      </c>
      <c r="H58" s="10">
        <v>42772</v>
      </c>
      <c r="I58" s="11" t="s">
        <v>34</v>
      </c>
      <c r="J58" s="16"/>
      <c r="K58" s="16"/>
      <c r="L58" s="42"/>
      <c r="M58" s="16"/>
      <c r="O58" s="16"/>
      <c r="P58" s="17"/>
    </row>
    <row r="59" spans="1:19" s="5" customFormat="1" ht="26.1" customHeight="1" x14ac:dyDescent="0.2">
      <c r="B59" s="26"/>
      <c r="C59" s="26"/>
      <c r="D59" s="26"/>
      <c r="E59" s="27"/>
      <c r="F59" s="27"/>
      <c r="G59" s="28"/>
      <c r="H59" s="29"/>
      <c r="I59" s="29"/>
      <c r="J59" s="16"/>
      <c r="O59" s="16"/>
      <c r="P59" s="17"/>
    </row>
    <row r="60" spans="1:19" s="5" customFormat="1" ht="26.1" customHeight="1" thickBot="1" x14ac:dyDescent="0.25">
      <c r="B60" s="30"/>
      <c r="C60" s="30"/>
      <c r="D60" s="30"/>
      <c r="E60" s="31">
        <f>SUM(E4:E59)</f>
        <v>1502042.4199999997</v>
      </c>
      <c r="F60" s="31">
        <f>SUM(F4:F59)</f>
        <v>307116</v>
      </c>
      <c r="H60" s="16"/>
      <c r="J60" s="16"/>
      <c r="O60" s="16"/>
      <c r="P60" s="17"/>
      <c r="Q60" s="19"/>
      <c r="S60" s="20"/>
    </row>
    <row r="62" spans="1:19" ht="15.6" x14ac:dyDescent="0.3">
      <c r="C62" s="48" t="s">
        <v>182</v>
      </c>
      <c r="E62" s="47">
        <f>'Sausis '!E50</f>
        <v>2056737.0400000005</v>
      </c>
      <c r="F62" s="47">
        <f>'Sausis '!F50</f>
        <v>424719</v>
      </c>
    </row>
    <row r="63" spans="1:19" ht="15.6" x14ac:dyDescent="0.3">
      <c r="C63" s="48" t="s">
        <v>184</v>
      </c>
      <c r="E63" s="47">
        <f>Vasaris!E53</f>
        <v>2266911.6999999993</v>
      </c>
      <c r="F63" s="47">
        <f>Vasaris!F53</f>
        <v>452237</v>
      </c>
    </row>
    <row r="64" spans="1:19" x14ac:dyDescent="0.3">
      <c r="C64" s="49"/>
    </row>
    <row r="65" spans="3:6" ht="15.6" x14ac:dyDescent="0.3">
      <c r="C65" s="50" t="s">
        <v>183</v>
      </c>
      <c r="E65" s="47">
        <f>SUM(E60:E64)</f>
        <v>5825691.1599999992</v>
      </c>
      <c r="F65" s="47">
        <f>SUM(F60:F64)</f>
        <v>1184072</v>
      </c>
    </row>
  </sheetData>
  <sortState ref="A4:S58">
    <sortCondition descending="1" ref="E4:E58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61"/>
  <sheetViews>
    <sheetView topLeftCell="A34" workbookViewId="0">
      <selection activeCell="B41" sqref="B41"/>
    </sheetView>
  </sheetViews>
  <sheetFormatPr defaultRowHeight="14.4" x14ac:dyDescent="0.3"/>
  <cols>
    <col min="2" max="2" width="26.88671875" customWidth="1"/>
    <col min="3" max="3" width="23.33203125" customWidth="1"/>
    <col min="5" max="6" width="17.5546875" customWidth="1"/>
    <col min="8" max="8" width="17.88671875" customWidth="1"/>
    <col min="9" max="9" width="19.21875" customWidth="1"/>
  </cols>
  <sheetData>
    <row r="1" spans="1:16" s="5" customFormat="1" ht="17.399999999999999" x14ac:dyDescent="0.3">
      <c r="A1" s="1" t="s">
        <v>227</v>
      </c>
      <c r="B1" s="2"/>
      <c r="C1" s="2"/>
      <c r="D1" s="2"/>
      <c r="E1" s="3"/>
      <c r="F1" s="3"/>
      <c r="G1" s="4"/>
      <c r="H1" s="4"/>
      <c r="I1" s="4"/>
    </row>
    <row r="2" spans="1:16" s="5" customFormat="1" ht="17.399999999999999" x14ac:dyDescent="0.3">
      <c r="A2" s="6"/>
      <c r="B2" s="2"/>
      <c r="C2" s="2"/>
      <c r="D2" s="2"/>
      <c r="E2" s="3"/>
      <c r="F2" s="3"/>
      <c r="G2" s="4"/>
      <c r="H2" s="4"/>
      <c r="I2" s="4"/>
    </row>
    <row r="3" spans="1:16" s="5" customFormat="1" ht="26.1" customHeight="1" x14ac:dyDescent="0.2">
      <c r="A3" s="36"/>
      <c r="B3" s="39" t="s">
        <v>0</v>
      </c>
      <c r="C3" s="39" t="s">
        <v>1</v>
      </c>
      <c r="D3" s="39" t="s">
        <v>2</v>
      </c>
      <c r="E3" s="40" t="s">
        <v>3</v>
      </c>
      <c r="F3" s="40" t="s">
        <v>4</v>
      </c>
      <c r="G3" s="41" t="s">
        <v>5</v>
      </c>
      <c r="H3" s="39" t="s">
        <v>6</v>
      </c>
      <c r="I3" s="39" t="s">
        <v>7</v>
      </c>
    </row>
    <row r="4" spans="1:16" s="5" customFormat="1" ht="26.1" customHeight="1" x14ac:dyDescent="0.2">
      <c r="A4" s="38">
        <v>1</v>
      </c>
      <c r="B4" s="7" t="s">
        <v>230</v>
      </c>
      <c r="C4" s="7" t="s">
        <v>231</v>
      </c>
      <c r="D4" s="7" t="s">
        <v>8</v>
      </c>
      <c r="E4" s="8">
        <v>452285.57</v>
      </c>
      <c r="F4" s="8">
        <v>87570</v>
      </c>
      <c r="G4" s="9">
        <v>15</v>
      </c>
      <c r="H4" s="10">
        <v>42839</v>
      </c>
      <c r="I4" s="11" t="s">
        <v>36</v>
      </c>
      <c r="J4" s="16"/>
      <c r="K4" s="16"/>
      <c r="L4" s="17"/>
      <c r="M4" s="16"/>
      <c r="O4" s="16"/>
      <c r="P4" s="17"/>
    </row>
    <row r="5" spans="1:16" s="5" customFormat="1" ht="26.1" customHeight="1" x14ac:dyDescent="0.2">
      <c r="A5" s="38">
        <v>2</v>
      </c>
      <c r="B5" s="7" t="s">
        <v>232</v>
      </c>
      <c r="C5" s="7" t="s">
        <v>233</v>
      </c>
      <c r="D5" s="7" t="s">
        <v>8</v>
      </c>
      <c r="E5" s="8">
        <v>306460.08</v>
      </c>
      <c r="F5" s="8">
        <v>68218</v>
      </c>
      <c r="G5" s="9">
        <v>33</v>
      </c>
      <c r="H5" s="10">
        <v>42839</v>
      </c>
      <c r="I5" s="14" t="s">
        <v>13</v>
      </c>
      <c r="J5" s="16"/>
      <c r="K5" s="16"/>
      <c r="L5" s="17"/>
      <c r="M5" s="16"/>
      <c r="O5" s="16"/>
      <c r="P5" s="17"/>
    </row>
    <row r="6" spans="1:16" s="5" customFormat="1" ht="26.1" customHeight="1" x14ac:dyDescent="0.2">
      <c r="A6" s="38">
        <v>3</v>
      </c>
      <c r="B6" s="7" t="s">
        <v>192</v>
      </c>
      <c r="C6" s="7" t="s">
        <v>193</v>
      </c>
      <c r="D6" s="7" t="s">
        <v>8</v>
      </c>
      <c r="E6" s="8">
        <v>241544</v>
      </c>
      <c r="F6" s="8">
        <v>55795</v>
      </c>
      <c r="G6" s="9">
        <v>15</v>
      </c>
      <c r="H6" s="10">
        <v>42825</v>
      </c>
      <c r="I6" s="14" t="s">
        <v>32</v>
      </c>
      <c r="J6" s="16"/>
      <c r="K6" s="16"/>
      <c r="L6" s="17"/>
      <c r="M6" s="16"/>
      <c r="O6" s="16"/>
      <c r="P6" s="17"/>
    </row>
    <row r="7" spans="1:16" s="5" customFormat="1" ht="26.1" customHeight="1" x14ac:dyDescent="0.2">
      <c r="A7" s="38">
        <v>4</v>
      </c>
      <c r="B7" s="7" t="s">
        <v>240</v>
      </c>
      <c r="C7" s="7" t="s">
        <v>241</v>
      </c>
      <c r="D7" s="7" t="s">
        <v>8</v>
      </c>
      <c r="E7" s="8">
        <v>78022.460000000006</v>
      </c>
      <c r="F7" s="8">
        <v>14980</v>
      </c>
      <c r="G7" s="9">
        <v>15</v>
      </c>
      <c r="H7" s="13">
        <v>42832</v>
      </c>
      <c r="I7" s="14" t="s">
        <v>11</v>
      </c>
      <c r="J7" s="16"/>
      <c r="K7" s="16"/>
      <c r="L7" s="17"/>
      <c r="M7" s="16"/>
      <c r="O7" s="16"/>
      <c r="P7" s="17"/>
    </row>
    <row r="8" spans="1:16" s="5" customFormat="1" ht="26.1" customHeight="1" x14ac:dyDescent="0.2">
      <c r="A8" s="38">
        <v>5</v>
      </c>
      <c r="B8" s="7" t="s">
        <v>228</v>
      </c>
      <c r="C8" s="7" t="s">
        <v>229</v>
      </c>
      <c r="D8" s="7" t="s">
        <v>8</v>
      </c>
      <c r="E8" s="8">
        <v>64950.84</v>
      </c>
      <c r="F8" s="8">
        <v>12538</v>
      </c>
      <c r="G8" s="9">
        <v>10</v>
      </c>
      <c r="H8" s="10">
        <v>42832</v>
      </c>
      <c r="I8" s="11" t="s">
        <v>36</v>
      </c>
      <c r="J8" s="16"/>
      <c r="K8" s="16"/>
      <c r="L8" s="17"/>
      <c r="M8" s="16"/>
      <c r="O8" s="16"/>
      <c r="P8" s="17"/>
    </row>
    <row r="9" spans="1:16" s="5" customFormat="1" ht="26.1" customHeight="1" x14ac:dyDescent="0.2">
      <c r="A9" s="38">
        <v>6</v>
      </c>
      <c r="B9" s="7" t="s">
        <v>234</v>
      </c>
      <c r="C9" s="7" t="s">
        <v>235</v>
      </c>
      <c r="D9" s="7" t="s">
        <v>8</v>
      </c>
      <c r="E9" s="8">
        <v>61142.47</v>
      </c>
      <c r="F9" s="8">
        <v>10782</v>
      </c>
      <c r="G9" s="9">
        <v>24</v>
      </c>
      <c r="H9" s="10">
        <v>42853</v>
      </c>
      <c r="I9" s="14" t="s">
        <v>21</v>
      </c>
      <c r="J9" s="16"/>
      <c r="K9" s="16"/>
      <c r="L9" s="17"/>
      <c r="M9" s="16"/>
      <c r="O9" s="16"/>
      <c r="P9" s="17"/>
    </row>
    <row r="10" spans="1:16" s="5" customFormat="1" ht="26.1" customHeight="1" x14ac:dyDescent="0.2">
      <c r="A10" s="38">
        <v>7</v>
      </c>
      <c r="B10" s="7" t="s">
        <v>188</v>
      </c>
      <c r="C10" s="7" t="s">
        <v>189</v>
      </c>
      <c r="D10" s="7" t="s">
        <v>8</v>
      </c>
      <c r="E10" s="8">
        <v>48431.73</v>
      </c>
      <c r="F10" s="8">
        <v>9339</v>
      </c>
      <c r="G10" s="9">
        <v>14</v>
      </c>
      <c r="H10" s="13">
        <v>42818</v>
      </c>
      <c r="I10" s="14" t="s">
        <v>32</v>
      </c>
      <c r="J10" s="16"/>
      <c r="K10" s="16"/>
      <c r="L10" s="17"/>
      <c r="M10" s="16"/>
      <c r="O10" s="16"/>
      <c r="P10" s="17"/>
    </row>
    <row r="11" spans="1:16" s="5" customFormat="1" ht="26.1" customHeight="1" x14ac:dyDescent="0.2">
      <c r="A11" s="38">
        <v>8</v>
      </c>
      <c r="B11" s="7" t="s">
        <v>242</v>
      </c>
      <c r="C11" s="7" t="s">
        <v>243</v>
      </c>
      <c r="D11" s="7" t="s">
        <v>8</v>
      </c>
      <c r="E11" s="8">
        <v>45411.19</v>
      </c>
      <c r="F11" s="8">
        <v>8562</v>
      </c>
      <c r="G11" s="9">
        <v>12</v>
      </c>
      <c r="H11" s="13">
        <v>42832</v>
      </c>
      <c r="I11" s="11" t="s">
        <v>31</v>
      </c>
      <c r="J11" s="16"/>
      <c r="K11" s="16"/>
      <c r="L11" s="17"/>
      <c r="M11" s="16"/>
      <c r="O11" s="16"/>
      <c r="P11" s="17"/>
    </row>
    <row r="12" spans="1:16" s="5" customFormat="1" ht="26.1" customHeight="1" x14ac:dyDescent="0.2">
      <c r="A12" s="38">
        <v>9</v>
      </c>
      <c r="B12" s="7" t="s">
        <v>202</v>
      </c>
      <c r="C12" s="7" t="s">
        <v>203</v>
      </c>
      <c r="D12" s="7" t="s">
        <v>8</v>
      </c>
      <c r="E12" s="8">
        <v>43808.53</v>
      </c>
      <c r="F12" s="8">
        <v>8842</v>
      </c>
      <c r="G12" s="9">
        <v>18</v>
      </c>
      <c r="H12" s="10">
        <v>42811</v>
      </c>
      <c r="I12" s="14" t="s">
        <v>21</v>
      </c>
      <c r="J12" s="16"/>
      <c r="K12" s="16"/>
      <c r="L12" s="17"/>
      <c r="M12" s="16"/>
      <c r="O12" s="16"/>
      <c r="P12" s="17"/>
    </row>
    <row r="13" spans="1:16" s="5" customFormat="1" ht="26.1" customHeight="1" x14ac:dyDescent="0.2">
      <c r="A13" s="38">
        <v>10</v>
      </c>
      <c r="B13" s="7" t="s">
        <v>140</v>
      </c>
      <c r="C13" s="7" t="s">
        <v>140</v>
      </c>
      <c r="D13" s="7" t="s">
        <v>12</v>
      </c>
      <c r="E13" s="8">
        <v>35729.49</v>
      </c>
      <c r="F13" s="8">
        <v>7817</v>
      </c>
      <c r="G13" s="9">
        <v>10</v>
      </c>
      <c r="H13" s="10">
        <v>42790</v>
      </c>
      <c r="I13" s="11" t="s">
        <v>11</v>
      </c>
      <c r="J13" s="16"/>
      <c r="K13" s="16"/>
      <c r="L13" s="17"/>
      <c r="M13" s="16"/>
      <c r="O13" s="16"/>
      <c r="P13" s="17"/>
    </row>
    <row r="14" spans="1:16" s="5" customFormat="1" ht="26.1" customHeight="1" x14ac:dyDescent="0.2">
      <c r="A14" s="38">
        <v>11</v>
      </c>
      <c r="B14" s="7" t="s">
        <v>244</v>
      </c>
      <c r="C14" s="7" t="s">
        <v>245</v>
      </c>
      <c r="D14" s="7" t="s">
        <v>8</v>
      </c>
      <c r="E14" s="8">
        <v>33980.01</v>
      </c>
      <c r="F14" s="8">
        <v>6909</v>
      </c>
      <c r="G14" s="9">
        <v>12</v>
      </c>
      <c r="H14" s="10">
        <v>42839</v>
      </c>
      <c r="I14" s="11" t="s">
        <v>11</v>
      </c>
      <c r="J14" s="16"/>
      <c r="K14" s="16"/>
      <c r="L14" s="17"/>
      <c r="M14" s="16"/>
      <c r="O14" s="16"/>
      <c r="P14" s="17"/>
    </row>
    <row r="15" spans="1:16" s="5" customFormat="1" ht="26.1" customHeight="1" x14ac:dyDescent="0.2">
      <c r="A15" s="38">
        <v>12</v>
      </c>
      <c r="B15" s="7" t="s">
        <v>246</v>
      </c>
      <c r="C15" s="7" t="s">
        <v>247</v>
      </c>
      <c r="D15" s="7" t="s">
        <v>8</v>
      </c>
      <c r="E15" s="8">
        <v>31423.75</v>
      </c>
      <c r="F15" s="8">
        <v>6511</v>
      </c>
      <c r="G15" s="9">
        <v>15</v>
      </c>
      <c r="H15" s="10">
        <v>42846</v>
      </c>
      <c r="I15" s="11" t="s">
        <v>11</v>
      </c>
      <c r="J15" s="16"/>
      <c r="K15" s="16"/>
      <c r="L15" s="17"/>
      <c r="M15" s="16"/>
      <c r="O15" s="16"/>
      <c r="P15" s="17"/>
    </row>
    <row r="16" spans="1:16" s="5" customFormat="1" ht="26.1" customHeight="1" x14ac:dyDescent="0.2">
      <c r="A16" s="38">
        <v>13</v>
      </c>
      <c r="B16" s="7" t="s">
        <v>186</v>
      </c>
      <c r="C16" s="7" t="s">
        <v>187</v>
      </c>
      <c r="D16" s="7" t="s">
        <v>8</v>
      </c>
      <c r="E16" s="8">
        <v>22881.33</v>
      </c>
      <c r="F16" s="8">
        <v>4089</v>
      </c>
      <c r="G16" s="9">
        <v>11</v>
      </c>
      <c r="H16" s="13">
        <v>42804</v>
      </c>
      <c r="I16" s="14" t="s">
        <v>31</v>
      </c>
      <c r="J16" s="16"/>
      <c r="K16" s="16"/>
      <c r="L16" s="17"/>
      <c r="M16" s="16"/>
      <c r="O16" s="16"/>
      <c r="P16" s="17"/>
    </row>
    <row r="17" spans="1:16" s="5" customFormat="1" ht="26.1" customHeight="1" x14ac:dyDescent="0.2">
      <c r="A17" s="38">
        <v>14</v>
      </c>
      <c r="B17" s="7" t="s">
        <v>248</v>
      </c>
      <c r="C17" s="7" t="s">
        <v>249</v>
      </c>
      <c r="D17" s="7" t="s">
        <v>14</v>
      </c>
      <c r="E17" s="8">
        <v>22445.599999999999</v>
      </c>
      <c r="F17" s="8">
        <v>4535</v>
      </c>
      <c r="G17" s="9">
        <v>8</v>
      </c>
      <c r="H17" s="24">
        <v>42846</v>
      </c>
      <c r="I17" s="11" t="s">
        <v>11</v>
      </c>
      <c r="J17" s="16"/>
      <c r="K17" s="16"/>
      <c r="L17" s="17"/>
      <c r="M17" s="16"/>
      <c r="O17" s="16"/>
      <c r="P17" s="17"/>
    </row>
    <row r="18" spans="1:16" s="5" customFormat="1" ht="26.1" customHeight="1" x14ac:dyDescent="0.2">
      <c r="A18" s="38">
        <v>15</v>
      </c>
      <c r="B18" s="7" t="s">
        <v>238</v>
      </c>
      <c r="C18" s="7" t="s">
        <v>239</v>
      </c>
      <c r="D18" s="7" t="s">
        <v>8</v>
      </c>
      <c r="E18" s="8">
        <v>18941.13</v>
      </c>
      <c r="F18" s="8">
        <v>4058</v>
      </c>
      <c r="G18" s="9">
        <v>14</v>
      </c>
      <c r="H18" s="24">
        <v>42846</v>
      </c>
      <c r="I18" s="14" t="s">
        <v>16</v>
      </c>
      <c r="J18" s="16"/>
      <c r="K18" s="16"/>
      <c r="L18" s="17"/>
      <c r="M18" s="16"/>
      <c r="O18" s="16"/>
      <c r="P18" s="17"/>
    </row>
    <row r="19" spans="1:16" s="5" customFormat="1" ht="26.1" customHeight="1" x14ac:dyDescent="0.2">
      <c r="A19" s="38">
        <v>16</v>
      </c>
      <c r="B19" s="7" t="s">
        <v>149</v>
      </c>
      <c r="C19" s="7" t="s">
        <v>150</v>
      </c>
      <c r="D19" s="7" t="s">
        <v>8</v>
      </c>
      <c r="E19" s="8">
        <v>14294.05</v>
      </c>
      <c r="F19" s="8">
        <v>3244</v>
      </c>
      <c r="G19" s="9">
        <v>4</v>
      </c>
      <c r="H19" s="24">
        <v>42790</v>
      </c>
      <c r="I19" s="54" t="s">
        <v>11</v>
      </c>
      <c r="J19" s="16"/>
      <c r="K19" s="16"/>
      <c r="L19" s="17"/>
      <c r="M19" s="16"/>
      <c r="O19" s="16"/>
      <c r="P19" s="17"/>
    </row>
    <row r="20" spans="1:16" s="5" customFormat="1" ht="26.1" customHeight="1" x14ac:dyDescent="0.2">
      <c r="A20" s="38">
        <v>17</v>
      </c>
      <c r="B20" s="7" t="s">
        <v>208</v>
      </c>
      <c r="C20" s="7" t="s">
        <v>209</v>
      </c>
      <c r="D20" s="7" t="s">
        <v>210</v>
      </c>
      <c r="E20" s="8">
        <v>10613.04</v>
      </c>
      <c r="F20" s="8">
        <v>2070</v>
      </c>
      <c r="G20" s="9">
        <v>11</v>
      </c>
      <c r="H20" s="24">
        <v>42797</v>
      </c>
      <c r="I20" s="53" t="s">
        <v>16</v>
      </c>
      <c r="J20" s="16"/>
      <c r="K20" s="16"/>
      <c r="L20" s="17"/>
      <c r="M20" s="16"/>
      <c r="O20" s="16"/>
      <c r="P20" s="17"/>
    </row>
    <row r="21" spans="1:16" s="5" customFormat="1" ht="26.1" customHeight="1" x14ac:dyDescent="0.2">
      <c r="A21" s="38">
        <v>18</v>
      </c>
      <c r="B21" s="7" t="s">
        <v>194</v>
      </c>
      <c r="C21" s="7" t="s">
        <v>195</v>
      </c>
      <c r="D21" s="7" t="s">
        <v>8</v>
      </c>
      <c r="E21" s="8">
        <v>10394.84</v>
      </c>
      <c r="F21" s="8">
        <v>1962</v>
      </c>
      <c r="G21" s="9">
        <v>8</v>
      </c>
      <c r="H21" s="52">
        <v>42818</v>
      </c>
      <c r="I21" s="53" t="s">
        <v>31</v>
      </c>
      <c r="J21" s="16"/>
      <c r="K21" s="16"/>
      <c r="L21" s="17"/>
      <c r="M21" s="16"/>
      <c r="O21" s="16"/>
      <c r="P21" s="17"/>
    </row>
    <row r="22" spans="1:16" s="5" customFormat="1" ht="26.1" customHeight="1" x14ac:dyDescent="0.2">
      <c r="A22" s="38">
        <v>19</v>
      </c>
      <c r="B22" s="7" t="s">
        <v>200</v>
      </c>
      <c r="C22" s="7" t="s">
        <v>201</v>
      </c>
      <c r="D22" s="7" t="s">
        <v>8</v>
      </c>
      <c r="E22" s="8">
        <v>10092.76</v>
      </c>
      <c r="F22" s="8">
        <v>2069</v>
      </c>
      <c r="G22" s="9">
        <v>6</v>
      </c>
      <c r="H22" s="24">
        <v>42825</v>
      </c>
      <c r="I22" s="54" t="s">
        <v>11</v>
      </c>
      <c r="J22" s="16"/>
      <c r="K22" s="16"/>
      <c r="L22" s="17"/>
      <c r="M22" s="16"/>
      <c r="O22" s="16"/>
      <c r="P22" s="17"/>
    </row>
    <row r="23" spans="1:16" s="5" customFormat="1" ht="26.1" customHeight="1" x14ac:dyDescent="0.2">
      <c r="A23" s="38">
        <v>20</v>
      </c>
      <c r="B23" s="7" t="s">
        <v>259</v>
      </c>
      <c r="C23" s="7" t="s">
        <v>260</v>
      </c>
      <c r="D23" s="7" t="s">
        <v>258</v>
      </c>
      <c r="E23" s="8">
        <v>9171.23</v>
      </c>
      <c r="F23" s="8">
        <v>2332</v>
      </c>
      <c r="G23" s="9">
        <v>5</v>
      </c>
      <c r="H23" s="24">
        <v>42853</v>
      </c>
      <c r="I23" s="11" t="s">
        <v>261</v>
      </c>
      <c r="J23" s="16"/>
      <c r="K23" s="16"/>
      <c r="L23" s="17"/>
      <c r="M23" s="16"/>
      <c r="O23" s="16"/>
      <c r="P23" s="17"/>
    </row>
    <row r="24" spans="1:16" s="5" customFormat="1" ht="26.1" customHeight="1" x14ac:dyDescent="0.2">
      <c r="A24" s="38">
        <v>21</v>
      </c>
      <c r="B24" s="7" t="s">
        <v>204</v>
      </c>
      <c r="C24" s="7" t="s">
        <v>205</v>
      </c>
      <c r="D24" s="7" t="s">
        <v>8</v>
      </c>
      <c r="E24" s="8">
        <v>8766.09</v>
      </c>
      <c r="F24" s="8">
        <v>1692</v>
      </c>
      <c r="G24" s="9">
        <v>6</v>
      </c>
      <c r="H24" s="24">
        <v>42811</v>
      </c>
      <c r="I24" s="53" t="s">
        <v>13</v>
      </c>
      <c r="J24" s="16"/>
      <c r="K24" s="16"/>
      <c r="L24" s="17"/>
      <c r="M24" s="16"/>
      <c r="O24" s="16"/>
      <c r="P24" s="17"/>
    </row>
    <row r="25" spans="1:16" s="5" customFormat="1" ht="26.1" customHeight="1" x14ac:dyDescent="0.2">
      <c r="A25" s="38">
        <v>22</v>
      </c>
      <c r="B25" s="7" t="s">
        <v>236</v>
      </c>
      <c r="C25" s="7" t="s">
        <v>237</v>
      </c>
      <c r="D25" s="7" t="s">
        <v>8</v>
      </c>
      <c r="E25" s="8">
        <v>7426.69</v>
      </c>
      <c r="F25" s="8">
        <v>1628</v>
      </c>
      <c r="G25" s="9">
        <v>14</v>
      </c>
      <c r="H25" s="10">
        <v>42832</v>
      </c>
      <c r="I25" s="14" t="s">
        <v>16</v>
      </c>
      <c r="J25" s="16"/>
      <c r="K25" s="16"/>
      <c r="L25" s="17"/>
      <c r="M25" s="16"/>
      <c r="O25" s="16"/>
      <c r="P25" s="17"/>
    </row>
    <row r="26" spans="1:16" s="5" customFormat="1" ht="26.1" customHeight="1" x14ac:dyDescent="0.2">
      <c r="A26" s="38">
        <v>23</v>
      </c>
      <c r="B26" s="7" t="s">
        <v>254</v>
      </c>
      <c r="C26" s="7" t="s">
        <v>255</v>
      </c>
      <c r="D26" s="7" t="s">
        <v>256</v>
      </c>
      <c r="E26" s="8">
        <v>6404.33</v>
      </c>
      <c r="F26" s="8">
        <v>1347</v>
      </c>
      <c r="G26" s="9">
        <v>18</v>
      </c>
      <c r="H26" s="10">
        <v>42853</v>
      </c>
      <c r="I26" s="54" t="s">
        <v>257</v>
      </c>
      <c r="J26" s="16"/>
      <c r="K26" s="16"/>
      <c r="L26" s="17"/>
      <c r="M26" s="16"/>
      <c r="O26" s="16"/>
      <c r="P26" s="17"/>
    </row>
    <row r="27" spans="1:16" s="5" customFormat="1" ht="26.1" customHeight="1" x14ac:dyDescent="0.2">
      <c r="A27" s="38">
        <v>24</v>
      </c>
      <c r="B27" s="7" t="s">
        <v>206</v>
      </c>
      <c r="C27" s="7" t="s">
        <v>207</v>
      </c>
      <c r="D27" s="7" t="s">
        <v>8</v>
      </c>
      <c r="E27" s="8">
        <v>3780.45</v>
      </c>
      <c r="F27" s="8">
        <v>742</v>
      </c>
      <c r="G27" s="9">
        <v>5</v>
      </c>
      <c r="H27" s="24">
        <v>42797</v>
      </c>
      <c r="I27" s="53" t="s">
        <v>13</v>
      </c>
      <c r="J27" s="16"/>
      <c r="K27" s="16"/>
      <c r="L27" s="17"/>
      <c r="M27" s="16"/>
      <c r="O27" s="16"/>
      <c r="P27" s="17"/>
    </row>
    <row r="28" spans="1:16" s="5" customFormat="1" ht="26.1" customHeight="1" x14ac:dyDescent="0.2">
      <c r="A28" s="38">
        <v>25</v>
      </c>
      <c r="B28" s="7" t="s">
        <v>213</v>
      </c>
      <c r="C28" s="7" t="s">
        <v>214</v>
      </c>
      <c r="D28" s="7" t="s">
        <v>215</v>
      </c>
      <c r="E28" s="8">
        <v>3472</v>
      </c>
      <c r="F28" s="8">
        <v>935</v>
      </c>
      <c r="G28" s="9">
        <v>5</v>
      </c>
      <c r="H28" s="24">
        <v>42804</v>
      </c>
      <c r="I28" s="14" t="s">
        <v>15</v>
      </c>
      <c r="J28" s="16"/>
      <c r="K28" s="16"/>
      <c r="L28" s="17"/>
      <c r="M28" s="16"/>
      <c r="O28" s="16"/>
      <c r="P28" s="17"/>
    </row>
    <row r="29" spans="1:16" s="5" customFormat="1" ht="26.1" customHeight="1" x14ac:dyDescent="0.2">
      <c r="A29" s="38">
        <v>26</v>
      </c>
      <c r="B29" s="7" t="s">
        <v>122</v>
      </c>
      <c r="C29" s="7" t="s">
        <v>122</v>
      </c>
      <c r="D29" s="7" t="s">
        <v>12</v>
      </c>
      <c r="E29" s="8">
        <v>3140</v>
      </c>
      <c r="F29" s="8">
        <v>820</v>
      </c>
      <c r="G29" s="9">
        <v>3</v>
      </c>
      <c r="H29" s="24">
        <v>42762</v>
      </c>
      <c r="I29" s="53" t="s">
        <v>123</v>
      </c>
      <c r="J29" s="16"/>
      <c r="K29" s="16"/>
      <c r="L29" s="17"/>
      <c r="M29" s="16"/>
      <c r="O29" s="16"/>
      <c r="P29" s="17"/>
    </row>
    <row r="30" spans="1:16" s="5" customFormat="1" ht="26.1" customHeight="1" x14ac:dyDescent="0.2">
      <c r="A30" s="38">
        <v>27</v>
      </c>
      <c r="B30" s="7" t="s">
        <v>211</v>
      </c>
      <c r="C30" s="7" t="s">
        <v>212</v>
      </c>
      <c r="D30" s="7" t="s">
        <v>14</v>
      </c>
      <c r="E30" s="8">
        <v>2254</v>
      </c>
      <c r="F30" s="8">
        <v>434</v>
      </c>
      <c r="G30" s="9">
        <v>3</v>
      </c>
      <c r="H30" s="10">
        <v>42811</v>
      </c>
      <c r="I30" s="14" t="s">
        <v>15</v>
      </c>
      <c r="J30" s="16"/>
      <c r="K30" s="16"/>
      <c r="L30" s="17"/>
      <c r="M30" s="16"/>
      <c r="O30" s="16"/>
      <c r="P30" s="17"/>
    </row>
    <row r="31" spans="1:16" s="5" customFormat="1" ht="26.1" customHeight="1" x14ac:dyDescent="0.2">
      <c r="A31" s="38">
        <v>28</v>
      </c>
      <c r="B31" s="7" t="s">
        <v>108</v>
      </c>
      <c r="C31" s="7" t="s">
        <v>109</v>
      </c>
      <c r="D31" s="7" t="s">
        <v>10</v>
      </c>
      <c r="E31" s="8">
        <v>2009.45</v>
      </c>
      <c r="F31" s="8">
        <v>458</v>
      </c>
      <c r="G31" s="9">
        <v>9</v>
      </c>
      <c r="H31" s="24">
        <v>42748</v>
      </c>
      <c r="I31" s="54" t="s">
        <v>11</v>
      </c>
      <c r="J31" s="16"/>
      <c r="K31" s="16"/>
      <c r="L31" s="17"/>
      <c r="M31" s="16"/>
      <c r="O31" s="16"/>
      <c r="P31" s="17"/>
    </row>
    <row r="32" spans="1:16" s="5" customFormat="1" ht="26.1" customHeight="1" x14ac:dyDescent="0.2">
      <c r="A32" s="38">
        <v>29</v>
      </c>
      <c r="B32" s="7" t="s">
        <v>190</v>
      </c>
      <c r="C32" s="7" t="s">
        <v>191</v>
      </c>
      <c r="D32" s="7" t="s">
        <v>8</v>
      </c>
      <c r="E32" s="8">
        <v>954.7</v>
      </c>
      <c r="F32" s="8">
        <v>205</v>
      </c>
      <c r="G32" s="9">
        <v>1</v>
      </c>
      <c r="H32" s="52">
        <v>42804</v>
      </c>
      <c r="I32" s="53" t="s">
        <v>32</v>
      </c>
      <c r="J32" s="16"/>
      <c r="K32" s="16"/>
      <c r="L32" s="17"/>
      <c r="M32" s="16"/>
      <c r="O32" s="16"/>
      <c r="P32" s="17"/>
    </row>
    <row r="33" spans="1:19" s="5" customFormat="1" ht="26.1" customHeight="1" x14ac:dyDescent="0.2">
      <c r="A33" s="38">
        <v>30</v>
      </c>
      <c r="B33" s="7" t="s">
        <v>141</v>
      </c>
      <c r="C33" s="7" t="s">
        <v>142</v>
      </c>
      <c r="D33" s="7" t="s">
        <v>8</v>
      </c>
      <c r="E33" s="8">
        <v>864.18</v>
      </c>
      <c r="F33" s="8">
        <v>203</v>
      </c>
      <c r="G33" s="9">
        <v>1</v>
      </c>
      <c r="H33" s="10">
        <v>42776</v>
      </c>
      <c r="I33" s="11" t="s">
        <v>31</v>
      </c>
      <c r="J33" s="16"/>
      <c r="K33" s="16"/>
      <c r="L33" s="17"/>
      <c r="M33" s="16"/>
      <c r="O33" s="16"/>
      <c r="P33" s="17"/>
    </row>
    <row r="34" spans="1:19" s="5" customFormat="1" ht="26.1" customHeight="1" x14ac:dyDescent="0.2">
      <c r="A34" s="38">
        <v>31</v>
      </c>
      <c r="B34" s="7" t="s">
        <v>163</v>
      </c>
      <c r="C34" s="7" t="s">
        <v>164</v>
      </c>
      <c r="D34" s="7" t="s">
        <v>8</v>
      </c>
      <c r="E34" s="8">
        <v>863.2</v>
      </c>
      <c r="F34" s="8">
        <v>270</v>
      </c>
      <c r="G34" s="9">
        <v>3</v>
      </c>
      <c r="H34" s="10">
        <v>42790</v>
      </c>
      <c r="I34" s="11" t="s">
        <v>16</v>
      </c>
      <c r="J34" s="16"/>
      <c r="K34" s="16"/>
      <c r="L34" s="17"/>
      <c r="M34" s="16"/>
      <c r="O34" s="16"/>
      <c r="P34" s="17"/>
    </row>
    <row r="35" spans="1:19" s="5" customFormat="1" ht="26.1" customHeight="1" x14ac:dyDescent="0.2">
      <c r="A35" s="38">
        <v>32</v>
      </c>
      <c r="B35" s="7" t="s">
        <v>172</v>
      </c>
      <c r="C35" s="7" t="s">
        <v>171</v>
      </c>
      <c r="D35" s="7" t="s">
        <v>10</v>
      </c>
      <c r="E35" s="8">
        <v>823.9</v>
      </c>
      <c r="F35" s="8">
        <v>309</v>
      </c>
      <c r="G35" s="9">
        <v>3</v>
      </c>
      <c r="H35" s="10">
        <v>42772</v>
      </c>
      <c r="I35" s="11" t="s">
        <v>34</v>
      </c>
      <c r="J35" s="16"/>
      <c r="K35" s="16"/>
      <c r="L35" s="42"/>
      <c r="M35" s="16"/>
      <c r="O35" s="16"/>
      <c r="P35" s="17"/>
    </row>
    <row r="36" spans="1:19" s="5" customFormat="1" ht="26.1" customHeight="1" x14ac:dyDescent="0.2">
      <c r="A36" s="38">
        <v>33</v>
      </c>
      <c r="B36" s="7" t="s">
        <v>169</v>
      </c>
      <c r="C36" s="7" t="s">
        <v>170</v>
      </c>
      <c r="D36" s="7" t="s">
        <v>8</v>
      </c>
      <c r="E36" s="8">
        <v>676.75</v>
      </c>
      <c r="F36" s="8">
        <v>115</v>
      </c>
      <c r="G36" s="9">
        <v>3</v>
      </c>
      <c r="H36" s="10">
        <v>42790</v>
      </c>
      <c r="I36" s="14" t="s">
        <v>35</v>
      </c>
      <c r="J36" s="16"/>
      <c r="K36" s="16"/>
      <c r="L36" s="17"/>
      <c r="M36" s="16"/>
      <c r="O36" s="16"/>
      <c r="P36" s="17"/>
    </row>
    <row r="37" spans="1:19" s="5" customFormat="1" ht="26.1" customHeight="1" x14ac:dyDescent="0.2">
      <c r="A37" s="38">
        <v>34</v>
      </c>
      <c r="B37" s="7" t="s">
        <v>89</v>
      </c>
      <c r="C37" s="7" t="s">
        <v>90</v>
      </c>
      <c r="D37" s="7" t="s">
        <v>8</v>
      </c>
      <c r="E37" s="8">
        <v>484</v>
      </c>
      <c r="F37" s="8">
        <v>121</v>
      </c>
      <c r="G37" s="9">
        <v>1</v>
      </c>
      <c r="H37" s="10">
        <v>42713</v>
      </c>
      <c r="I37" s="14" t="s">
        <v>11</v>
      </c>
      <c r="J37" s="16"/>
      <c r="K37" s="16"/>
      <c r="L37" s="42"/>
      <c r="M37" s="16"/>
      <c r="O37" s="16"/>
      <c r="P37" s="17"/>
    </row>
    <row r="38" spans="1:19" s="5" customFormat="1" ht="26.1" customHeight="1" x14ac:dyDescent="0.2">
      <c r="A38" s="38">
        <v>35</v>
      </c>
      <c r="B38" s="7" t="s">
        <v>219</v>
      </c>
      <c r="C38" s="7" t="s">
        <v>220</v>
      </c>
      <c r="D38" s="7" t="s">
        <v>223</v>
      </c>
      <c r="E38" s="37">
        <v>217.5</v>
      </c>
      <c r="F38" s="37">
        <v>78</v>
      </c>
      <c r="G38" s="9">
        <v>3</v>
      </c>
      <c r="H38" s="10">
        <v>42804</v>
      </c>
      <c r="I38" s="11" t="s">
        <v>34</v>
      </c>
      <c r="J38" s="16"/>
      <c r="K38" s="16"/>
      <c r="L38" s="17"/>
      <c r="M38" s="16"/>
      <c r="O38" s="16"/>
      <c r="P38" s="17"/>
    </row>
    <row r="39" spans="1:19" s="5" customFormat="1" ht="26.1" customHeight="1" x14ac:dyDescent="0.2">
      <c r="A39" s="38">
        <v>36</v>
      </c>
      <c r="B39" s="7" t="s">
        <v>252</v>
      </c>
      <c r="C39" s="7" t="s">
        <v>250</v>
      </c>
      <c r="D39" s="7" t="s">
        <v>251</v>
      </c>
      <c r="E39" s="37">
        <v>207.15</v>
      </c>
      <c r="F39" s="37">
        <v>155</v>
      </c>
      <c r="G39" s="9">
        <v>1</v>
      </c>
      <c r="H39" s="10" t="s">
        <v>253</v>
      </c>
      <c r="I39" s="11" t="s">
        <v>34</v>
      </c>
      <c r="J39" s="16"/>
      <c r="K39" s="16"/>
      <c r="L39" s="17"/>
      <c r="M39" s="16"/>
      <c r="O39" s="16"/>
      <c r="P39" s="17"/>
    </row>
    <row r="40" spans="1:19" s="5" customFormat="1" ht="26.1" customHeight="1" x14ac:dyDescent="0.2">
      <c r="A40" s="38">
        <v>37</v>
      </c>
      <c r="B40" s="7" t="s">
        <v>67</v>
      </c>
      <c r="C40" s="7" t="s">
        <v>68</v>
      </c>
      <c r="D40" s="7" t="s">
        <v>8</v>
      </c>
      <c r="E40" s="8">
        <v>128.16999999999999</v>
      </c>
      <c r="F40" s="8">
        <v>29</v>
      </c>
      <c r="G40" s="9">
        <v>1</v>
      </c>
      <c r="H40" s="10">
        <v>42727</v>
      </c>
      <c r="I40" s="11" t="s">
        <v>36</v>
      </c>
      <c r="J40" s="16"/>
      <c r="K40" s="16"/>
      <c r="L40" s="42"/>
      <c r="M40" s="16"/>
      <c r="O40" s="16"/>
      <c r="P40" s="17"/>
    </row>
    <row r="41" spans="1:19" s="5" customFormat="1" ht="26.1" customHeight="1" x14ac:dyDescent="0.2">
      <c r="A41" s="38">
        <v>38</v>
      </c>
      <c r="B41" s="7" t="s">
        <v>221</v>
      </c>
      <c r="C41" s="7" t="s">
        <v>222</v>
      </c>
      <c r="D41" s="7" t="s">
        <v>224</v>
      </c>
      <c r="E41" s="37">
        <v>98</v>
      </c>
      <c r="F41" s="37">
        <v>35</v>
      </c>
      <c r="G41" s="9">
        <v>2</v>
      </c>
      <c r="H41" s="10">
        <v>42804</v>
      </c>
      <c r="I41" s="11" t="s">
        <v>34</v>
      </c>
      <c r="J41" s="16"/>
      <c r="K41" s="16"/>
      <c r="L41" s="17"/>
      <c r="M41" s="16"/>
      <c r="O41" s="16"/>
      <c r="P41" s="17"/>
    </row>
    <row r="42" spans="1:19" s="5" customFormat="1" ht="26.1" customHeight="1" x14ac:dyDescent="0.2">
      <c r="A42" s="38">
        <v>39</v>
      </c>
      <c r="B42" s="7" t="s">
        <v>129</v>
      </c>
      <c r="C42" s="7" t="s">
        <v>130</v>
      </c>
      <c r="D42" s="7" t="s">
        <v>131</v>
      </c>
      <c r="E42" s="8">
        <v>75.5</v>
      </c>
      <c r="F42" s="8">
        <v>23</v>
      </c>
      <c r="G42" s="9">
        <v>2</v>
      </c>
      <c r="H42" s="10">
        <v>42748</v>
      </c>
      <c r="I42" s="11" t="s">
        <v>34</v>
      </c>
      <c r="J42" s="16"/>
      <c r="K42" s="16"/>
      <c r="L42" s="42"/>
      <c r="M42" s="16"/>
      <c r="O42" s="16"/>
      <c r="P42" s="17"/>
    </row>
    <row r="43" spans="1:19" s="5" customFormat="1" ht="26.1" customHeight="1" x14ac:dyDescent="0.2">
      <c r="B43" s="26"/>
      <c r="C43" s="26"/>
      <c r="D43" s="26"/>
      <c r="E43" s="27"/>
      <c r="F43" s="27"/>
      <c r="G43" s="28"/>
      <c r="H43" s="29"/>
      <c r="I43" s="29"/>
      <c r="J43" s="16"/>
      <c r="O43" s="16"/>
      <c r="P43" s="17"/>
    </row>
    <row r="44" spans="1:19" s="5" customFormat="1" ht="26.1" customHeight="1" thickBot="1" x14ac:dyDescent="0.25">
      <c r="B44" s="30"/>
      <c r="C44" s="30"/>
      <c r="D44" s="30"/>
      <c r="E44" s="31">
        <f>SUM(E4:E43)</f>
        <v>1604670.16</v>
      </c>
      <c r="F44" s="31">
        <f>SUM(F4:F43)</f>
        <v>331821</v>
      </c>
      <c r="H44" s="16"/>
      <c r="J44" s="16"/>
      <c r="O44" s="16"/>
      <c r="P44" s="17"/>
      <c r="Q44" s="19"/>
      <c r="S44" s="20"/>
    </row>
    <row r="46" spans="1:19" ht="15.6" x14ac:dyDescent="0.3">
      <c r="C46" s="48" t="s">
        <v>182</v>
      </c>
      <c r="E46" s="47">
        <f>'Sausis '!E50</f>
        <v>2056737.0400000005</v>
      </c>
      <c r="F46" s="47">
        <f>'Sausis '!F50</f>
        <v>424719</v>
      </c>
    </row>
    <row r="47" spans="1:19" ht="15.6" x14ac:dyDescent="0.3">
      <c r="C47" s="48" t="s">
        <v>184</v>
      </c>
      <c r="E47" s="47">
        <f>Vasaris!E53</f>
        <v>2266911.6999999993</v>
      </c>
      <c r="F47" s="47">
        <f>Vasaris!F53</f>
        <v>452237</v>
      </c>
    </row>
    <row r="48" spans="1:19" ht="15.6" x14ac:dyDescent="0.3">
      <c r="C48" s="48" t="s">
        <v>226</v>
      </c>
      <c r="E48" s="47">
        <f>Kovas!E60</f>
        <v>1502042.4199999997</v>
      </c>
      <c r="F48" s="47">
        <f>Kovas!F60</f>
        <v>307116</v>
      </c>
    </row>
    <row r="49" spans="2:6" ht="15.6" x14ac:dyDescent="0.3">
      <c r="C49" s="48"/>
      <c r="E49" s="47"/>
      <c r="F49" s="47"/>
    </row>
    <row r="50" spans="2:6" ht="15.6" x14ac:dyDescent="0.3">
      <c r="C50" s="50" t="s">
        <v>183</v>
      </c>
      <c r="E50" s="47">
        <f>SUM(E44:E48)</f>
        <v>7430361.3199999994</v>
      </c>
      <c r="F50" s="47">
        <f>SUM(F44:F48)</f>
        <v>1515893</v>
      </c>
    </row>
    <row r="53" spans="2:6" s="5" customFormat="1" ht="12.6" x14ac:dyDescent="0.2">
      <c r="B53" s="30"/>
      <c r="C53" s="32" t="s">
        <v>132</v>
      </c>
      <c r="D53" s="32"/>
      <c r="E53" s="37">
        <v>6651638.790000001</v>
      </c>
      <c r="F53" s="37">
        <v>1368151</v>
      </c>
    </row>
    <row r="54" spans="2:6" x14ac:dyDescent="0.3">
      <c r="C54" s="57" t="s">
        <v>30</v>
      </c>
      <c r="E54" s="37">
        <v>5690561.7590157548</v>
      </c>
      <c r="F54" s="37">
        <v>1254691</v>
      </c>
    </row>
    <row r="55" spans="2:6" s="5" customFormat="1" ht="12.6" x14ac:dyDescent="0.2">
      <c r="B55" s="30"/>
      <c r="C55" s="32" t="s">
        <v>23</v>
      </c>
      <c r="E55" s="33">
        <v>5581658.3873957386</v>
      </c>
      <c r="F55" s="33">
        <v>1255820</v>
      </c>
    </row>
    <row r="56" spans="2:6" s="5" customFormat="1" ht="12.6" x14ac:dyDescent="0.2">
      <c r="B56" s="30"/>
      <c r="C56" s="32" t="s">
        <v>24</v>
      </c>
      <c r="D56" s="32"/>
      <c r="E56" s="34">
        <v>4358327.6442307699</v>
      </c>
      <c r="F56" s="35">
        <v>1089078</v>
      </c>
    </row>
    <row r="57" spans="2:6" s="5" customFormat="1" ht="12.6" x14ac:dyDescent="0.2">
      <c r="B57" s="30"/>
      <c r="C57" s="32" t="s">
        <v>25</v>
      </c>
      <c r="D57" s="32"/>
      <c r="E57" s="34">
        <v>3807438.3946072753</v>
      </c>
      <c r="F57" s="35">
        <v>990810</v>
      </c>
    </row>
    <row r="58" spans="2:6" s="5" customFormat="1" ht="12.6" x14ac:dyDescent="0.2">
      <c r="B58" s="30"/>
      <c r="C58" s="32" t="s">
        <v>26</v>
      </c>
      <c r="D58" s="32"/>
      <c r="E58" s="34">
        <v>3060501.7203429095</v>
      </c>
      <c r="F58" s="35">
        <v>854811</v>
      </c>
    </row>
    <row r="59" spans="2:6" s="5" customFormat="1" ht="12.6" x14ac:dyDescent="0.2">
      <c r="B59" s="30"/>
      <c r="C59" s="32" t="s">
        <v>27</v>
      </c>
      <c r="D59" s="32"/>
      <c r="E59" s="34">
        <v>3731684.2881139945</v>
      </c>
      <c r="F59" s="35">
        <v>962774</v>
      </c>
    </row>
    <row r="60" spans="2:6" s="5" customFormat="1" ht="12.6" x14ac:dyDescent="0.2">
      <c r="B60" s="30"/>
      <c r="C60" s="32" t="s">
        <v>28</v>
      </c>
      <c r="D60" s="32"/>
      <c r="E60" s="34">
        <v>3723675.1013670061</v>
      </c>
      <c r="F60" s="35">
        <v>950537</v>
      </c>
    </row>
    <row r="61" spans="2:6" s="5" customFormat="1" ht="12.6" x14ac:dyDescent="0.2">
      <c r="B61" s="30"/>
      <c r="C61" s="32" t="s">
        <v>29</v>
      </c>
      <c r="D61" s="32"/>
      <c r="E61" s="34">
        <v>3936771.9268999076</v>
      </c>
      <c r="F61" s="35">
        <v>1135511</v>
      </c>
    </row>
  </sheetData>
  <sortState ref="A4:S42">
    <sortCondition descending="1" ref="E4:E42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71"/>
  <sheetViews>
    <sheetView workbookViewId="0">
      <selection activeCell="A5" sqref="A5:XFD5"/>
    </sheetView>
  </sheetViews>
  <sheetFormatPr defaultRowHeight="14.4" x14ac:dyDescent="0.3"/>
  <cols>
    <col min="2" max="2" width="26.44140625" customWidth="1"/>
    <col min="3" max="3" width="23" customWidth="1"/>
    <col min="5" max="5" width="19.33203125" customWidth="1"/>
    <col min="6" max="6" width="20.33203125" customWidth="1"/>
    <col min="8" max="8" width="17.33203125" customWidth="1"/>
    <col min="9" max="9" width="17.21875" customWidth="1"/>
  </cols>
  <sheetData>
    <row r="1" spans="1:16" s="5" customFormat="1" ht="17.399999999999999" x14ac:dyDescent="0.3">
      <c r="A1" s="1" t="s">
        <v>263</v>
      </c>
      <c r="B1" s="2"/>
      <c r="C1" s="2"/>
      <c r="D1" s="2"/>
      <c r="E1" s="3"/>
      <c r="F1" s="3"/>
      <c r="G1" s="4"/>
      <c r="H1" s="4"/>
      <c r="I1" s="4"/>
    </row>
    <row r="2" spans="1:16" s="5" customFormat="1" ht="17.399999999999999" x14ac:dyDescent="0.3">
      <c r="A2" s="6"/>
      <c r="B2" s="2"/>
      <c r="C2" s="2"/>
      <c r="D2" s="2"/>
      <c r="E2" s="3"/>
      <c r="F2" s="3"/>
      <c r="G2" s="4"/>
      <c r="H2" s="4"/>
      <c r="I2" s="4"/>
    </row>
    <row r="3" spans="1:16" s="5" customFormat="1" ht="26.1" customHeight="1" x14ac:dyDescent="0.2">
      <c r="A3" s="36"/>
      <c r="B3" s="39" t="s">
        <v>0</v>
      </c>
      <c r="C3" s="39" t="s">
        <v>1</v>
      </c>
      <c r="D3" s="39" t="s">
        <v>2</v>
      </c>
      <c r="E3" s="40" t="s">
        <v>3</v>
      </c>
      <c r="F3" s="40" t="s">
        <v>4</v>
      </c>
      <c r="G3" s="41" t="s">
        <v>5</v>
      </c>
      <c r="H3" s="39" t="s">
        <v>6</v>
      </c>
      <c r="I3" s="39" t="s">
        <v>7</v>
      </c>
    </row>
    <row r="4" spans="1:16" s="5" customFormat="1" ht="26.1" customHeight="1" x14ac:dyDescent="0.2">
      <c r="A4" s="38">
        <v>1</v>
      </c>
      <c r="B4" s="7" t="s">
        <v>289</v>
      </c>
      <c r="C4" s="7" t="s">
        <v>290</v>
      </c>
      <c r="D4" s="7" t="s">
        <v>8</v>
      </c>
      <c r="E4" s="8">
        <v>210746.59</v>
      </c>
      <c r="F4" s="8">
        <v>36089</v>
      </c>
      <c r="G4" s="9">
        <v>28</v>
      </c>
      <c r="H4" s="13">
        <v>42881</v>
      </c>
      <c r="I4" s="14" t="s">
        <v>21</v>
      </c>
      <c r="J4" s="16"/>
      <c r="K4" s="16"/>
      <c r="L4" s="17"/>
      <c r="M4" s="16"/>
      <c r="O4" s="16"/>
      <c r="P4" s="17"/>
    </row>
    <row r="5" spans="1:16" s="5" customFormat="1" ht="26.1" customHeight="1" x14ac:dyDescent="0.2">
      <c r="A5" s="38">
        <v>2</v>
      </c>
      <c r="B5" s="7" t="s">
        <v>234</v>
      </c>
      <c r="C5" s="7" t="s">
        <v>235</v>
      </c>
      <c r="D5" s="7" t="s">
        <v>8</v>
      </c>
      <c r="E5" s="8">
        <v>89420.78</v>
      </c>
      <c r="F5" s="8">
        <v>16906</v>
      </c>
      <c r="G5" s="9">
        <v>28</v>
      </c>
      <c r="H5" s="10">
        <v>42853</v>
      </c>
      <c r="I5" s="14" t="s">
        <v>21</v>
      </c>
      <c r="J5" s="16"/>
      <c r="K5" s="16"/>
      <c r="L5" s="17"/>
      <c r="M5" s="16"/>
      <c r="O5" s="16"/>
      <c r="P5" s="17"/>
    </row>
    <row r="6" spans="1:16" s="5" customFormat="1" ht="26.1" customHeight="1" x14ac:dyDescent="0.2">
      <c r="A6" s="38">
        <v>3</v>
      </c>
      <c r="B6" s="7" t="s">
        <v>287</v>
      </c>
      <c r="C6" s="7" t="s">
        <v>288</v>
      </c>
      <c r="D6" s="7" t="s">
        <v>8</v>
      </c>
      <c r="E6" s="8">
        <v>83705.929999999993</v>
      </c>
      <c r="F6" s="8">
        <v>15864</v>
      </c>
      <c r="G6" s="9">
        <v>15</v>
      </c>
      <c r="H6" s="13">
        <v>42867</v>
      </c>
      <c r="I6" s="14" t="s">
        <v>13</v>
      </c>
      <c r="J6" s="16"/>
      <c r="K6" s="16"/>
      <c r="L6" s="17"/>
      <c r="M6" s="16"/>
      <c r="O6" s="16"/>
      <c r="P6" s="17"/>
    </row>
    <row r="7" spans="1:16" s="5" customFormat="1" ht="26.1" customHeight="1" x14ac:dyDescent="0.2">
      <c r="A7" s="38">
        <v>4</v>
      </c>
      <c r="B7" s="7" t="s">
        <v>232</v>
      </c>
      <c r="C7" s="7" t="s">
        <v>233</v>
      </c>
      <c r="D7" s="7" t="s">
        <v>8</v>
      </c>
      <c r="E7" s="8">
        <v>81327.27</v>
      </c>
      <c r="F7" s="8">
        <v>18824</v>
      </c>
      <c r="G7" s="9">
        <v>24</v>
      </c>
      <c r="H7" s="10">
        <v>42839</v>
      </c>
      <c r="I7" s="14" t="s">
        <v>13</v>
      </c>
      <c r="J7" s="16"/>
      <c r="K7" s="16"/>
      <c r="L7" s="17"/>
      <c r="M7" s="16"/>
      <c r="O7" s="16"/>
      <c r="P7" s="17"/>
    </row>
    <row r="8" spans="1:16" s="5" customFormat="1" ht="26.1" customHeight="1" x14ac:dyDescent="0.2">
      <c r="A8" s="38">
        <v>5</v>
      </c>
      <c r="B8" s="7" t="s">
        <v>264</v>
      </c>
      <c r="C8" s="7" t="s">
        <v>265</v>
      </c>
      <c r="D8" s="7" t="s">
        <v>8</v>
      </c>
      <c r="E8" s="8">
        <v>69789.64</v>
      </c>
      <c r="F8" s="8">
        <v>12723</v>
      </c>
      <c r="G8" s="9">
        <v>17</v>
      </c>
      <c r="H8" s="10">
        <v>42867</v>
      </c>
      <c r="I8" s="11" t="s">
        <v>31</v>
      </c>
      <c r="J8" s="16"/>
      <c r="K8" s="16"/>
      <c r="L8" s="17"/>
      <c r="M8" s="16"/>
      <c r="O8" s="16"/>
      <c r="P8" s="17"/>
    </row>
    <row r="9" spans="1:16" s="5" customFormat="1" ht="26.1" customHeight="1" x14ac:dyDescent="0.2">
      <c r="A9" s="38">
        <v>6</v>
      </c>
      <c r="B9" s="7" t="s">
        <v>230</v>
      </c>
      <c r="C9" s="7" t="s">
        <v>231</v>
      </c>
      <c r="D9" s="7" t="s">
        <v>8</v>
      </c>
      <c r="E9" s="8">
        <v>48554.600000000006</v>
      </c>
      <c r="F9" s="8">
        <v>9812</v>
      </c>
      <c r="G9" s="9">
        <v>10</v>
      </c>
      <c r="H9" s="10">
        <v>42839</v>
      </c>
      <c r="I9" s="11" t="s">
        <v>36</v>
      </c>
      <c r="J9" s="16"/>
      <c r="K9" s="16"/>
      <c r="L9" s="17"/>
      <c r="M9" s="16"/>
      <c r="O9" s="16"/>
      <c r="P9" s="17"/>
    </row>
    <row r="10" spans="1:16" s="5" customFormat="1" ht="26.1" customHeight="1" x14ac:dyDescent="0.2">
      <c r="A10" s="38">
        <v>7</v>
      </c>
      <c r="B10" s="7" t="s">
        <v>279</v>
      </c>
      <c r="C10" s="7" t="s">
        <v>280</v>
      </c>
      <c r="D10" s="7" t="s">
        <v>14</v>
      </c>
      <c r="E10" s="8">
        <v>42987</v>
      </c>
      <c r="F10" s="8">
        <v>8840</v>
      </c>
      <c r="G10" s="9">
        <v>8</v>
      </c>
      <c r="H10" s="13">
        <v>42860</v>
      </c>
      <c r="I10" s="14" t="s">
        <v>15</v>
      </c>
      <c r="J10" s="16"/>
      <c r="K10" s="16"/>
      <c r="L10" s="17"/>
      <c r="M10" s="16"/>
      <c r="O10" s="16"/>
      <c r="P10" s="17"/>
    </row>
    <row r="11" spans="1:16" s="5" customFormat="1" ht="26.1" customHeight="1" x14ac:dyDescent="0.2">
      <c r="A11" s="38">
        <v>8</v>
      </c>
      <c r="B11" s="7" t="s">
        <v>296</v>
      </c>
      <c r="C11" s="7" t="s">
        <v>295</v>
      </c>
      <c r="D11" s="7" t="s">
        <v>8</v>
      </c>
      <c r="E11" s="8">
        <v>40024.39</v>
      </c>
      <c r="F11" s="8">
        <v>10193</v>
      </c>
      <c r="G11" s="9">
        <v>18</v>
      </c>
      <c r="H11" s="10">
        <v>42867</v>
      </c>
      <c r="I11" s="11" t="s">
        <v>257</v>
      </c>
      <c r="J11" s="16"/>
      <c r="K11" s="16"/>
      <c r="L11" s="17"/>
      <c r="M11" s="16"/>
      <c r="O11" s="16"/>
      <c r="P11" s="17"/>
    </row>
    <row r="12" spans="1:16" s="5" customFormat="1" ht="26.1" customHeight="1" x14ac:dyDescent="0.2">
      <c r="A12" s="38">
        <v>9</v>
      </c>
      <c r="B12" s="7" t="s">
        <v>266</v>
      </c>
      <c r="C12" s="7" t="s">
        <v>267</v>
      </c>
      <c r="D12" s="7" t="s">
        <v>8</v>
      </c>
      <c r="E12" s="8">
        <v>29949.01</v>
      </c>
      <c r="F12" s="8">
        <v>5994</v>
      </c>
      <c r="G12" s="9">
        <v>14</v>
      </c>
      <c r="H12" s="10">
        <v>42874</v>
      </c>
      <c r="I12" s="11" t="s">
        <v>31</v>
      </c>
      <c r="J12" s="16"/>
      <c r="K12" s="16"/>
      <c r="L12" s="17"/>
      <c r="M12" s="16"/>
      <c r="O12" s="16"/>
      <c r="P12" s="17"/>
    </row>
    <row r="13" spans="1:16" s="5" customFormat="1" ht="26.1" customHeight="1" x14ac:dyDescent="0.2">
      <c r="A13" s="38">
        <v>10</v>
      </c>
      <c r="B13" s="7" t="s">
        <v>268</v>
      </c>
      <c r="C13" s="7" t="s">
        <v>269</v>
      </c>
      <c r="D13" s="7" t="s">
        <v>8</v>
      </c>
      <c r="E13" s="8">
        <v>18791.48</v>
      </c>
      <c r="F13" s="8">
        <v>3760</v>
      </c>
      <c r="G13" s="9">
        <v>14</v>
      </c>
      <c r="H13" s="10">
        <v>42874</v>
      </c>
      <c r="I13" s="14" t="s">
        <v>11</v>
      </c>
      <c r="J13" s="16"/>
      <c r="K13" s="16"/>
      <c r="L13" s="17"/>
      <c r="M13" s="16"/>
      <c r="O13" s="16"/>
      <c r="P13" s="17"/>
    </row>
    <row r="14" spans="1:16" s="5" customFormat="1" ht="26.1" customHeight="1" x14ac:dyDescent="0.2">
      <c r="A14" s="38">
        <v>11</v>
      </c>
      <c r="B14" s="7" t="s">
        <v>192</v>
      </c>
      <c r="C14" s="7" t="s">
        <v>193</v>
      </c>
      <c r="D14" s="7" t="s">
        <v>8</v>
      </c>
      <c r="E14" s="8">
        <v>16765.61</v>
      </c>
      <c r="F14" s="8">
        <v>3964</v>
      </c>
      <c r="G14" s="9">
        <v>15</v>
      </c>
      <c r="H14" s="10">
        <v>42825</v>
      </c>
      <c r="I14" s="14" t="s">
        <v>32</v>
      </c>
      <c r="J14" s="16"/>
      <c r="K14" s="16"/>
      <c r="L14" s="17"/>
      <c r="M14" s="16"/>
      <c r="O14" s="16"/>
      <c r="P14" s="17"/>
    </row>
    <row r="15" spans="1:16" s="5" customFormat="1" ht="26.1" customHeight="1" x14ac:dyDescent="0.2">
      <c r="A15" s="38">
        <v>12</v>
      </c>
      <c r="B15" s="7" t="s">
        <v>270</v>
      </c>
      <c r="C15" s="7" t="s">
        <v>271</v>
      </c>
      <c r="D15" s="7" t="s">
        <v>8</v>
      </c>
      <c r="E15" s="8">
        <v>9184.66</v>
      </c>
      <c r="F15" s="8">
        <v>1979</v>
      </c>
      <c r="G15" s="9">
        <v>13</v>
      </c>
      <c r="H15" s="10">
        <v>42860</v>
      </c>
      <c r="I15" s="14" t="s">
        <v>11</v>
      </c>
      <c r="J15" s="16"/>
      <c r="K15" s="16"/>
      <c r="L15" s="17"/>
      <c r="M15" s="16"/>
      <c r="O15" s="16"/>
      <c r="P15" s="17"/>
    </row>
    <row r="16" spans="1:16" s="5" customFormat="1" ht="26.1" customHeight="1" x14ac:dyDescent="0.2">
      <c r="A16" s="38">
        <v>13</v>
      </c>
      <c r="B16" s="7" t="s">
        <v>246</v>
      </c>
      <c r="C16" s="7" t="s">
        <v>247</v>
      </c>
      <c r="D16" s="7" t="s">
        <v>8</v>
      </c>
      <c r="E16" s="8">
        <v>7861.61</v>
      </c>
      <c r="F16" s="8">
        <v>1605</v>
      </c>
      <c r="G16" s="9">
        <v>8</v>
      </c>
      <c r="H16" s="10">
        <v>42846</v>
      </c>
      <c r="I16" s="11" t="s">
        <v>11</v>
      </c>
      <c r="J16" s="16"/>
      <c r="K16" s="16"/>
      <c r="L16" s="17"/>
      <c r="M16" s="16"/>
      <c r="O16" s="16"/>
      <c r="P16" s="17"/>
    </row>
    <row r="17" spans="1:16" s="5" customFormat="1" ht="26.1" customHeight="1" x14ac:dyDescent="0.2">
      <c r="A17" s="38">
        <v>14</v>
      </c>
      <c r="B17" s="7" t="s">
        <v>259</v>
      </c>
      <c r="C17" s="7" t="s">
        <v>260</v>
      </c>
      <c r="D17" s="7" t="s">
        <v>258</v>
      </c>
      <c r="E17" s="8">
        <v>7136</v>
      </c>
      <c r="F17" s="8">
        <v>2123</v>
      </c>
      <c r="G17" s="9">
        <v>5</v>
      </c>
      <c r="H17" s="10">
        <v>42853</v>
      </c>
      <c r="I17" s="11" t="s">
        <v>261</v>
      </c>
      <c r="J17" s="16"/>
      <c r="K17" s="16"/>
      <c r="L17" s="17"/>
      <c r="M17" s="16"/>
      <c r="O17" s="16"/>
      <c r="P17" s="17"/>
    </row>
    <row r="18" spans="1:16" s="5" customFormat="1" ht="26.1" customHeight="1" x14ac:dyDescent="0.2">
      <c r="A18" s="38">
        <v>15</v>
      </c>
      <c r="B18" s="7" t="s">
        <v>244</v>
      </c>
      <c r="C18" s="7" t="s">
        <v>245</v>
      </c>
      <c r="D18" s="7" t="s">
        <v>8</v>
      </c>
      <c r="E18" s="8">
        <v>6981.56</v>
      </c>
      <c r="F18" s="8">
        <v>1669</v>
      </c>
      <c r="G18" s="9">
        <v>8</v>
      </c>
      <c r="H18" s="10">
        <v>42839</v>
      </c>
      <c r="I18" s="11" t="s">
        <v>11</v>
      </c>
      <c r="J18" s="16"/>
      <c r="K18" s="16"/>
      <c r="L18" s="17"/>
      <c r="M18" s="16"/>
      <c r="O18" s="16"/>
      <c r="P18" s="17"/>
    </row>
    <row r="19" spans="1:16" s="5" customFormat="1" ht="26.1" customHeight="1" x14ac:dyDescent="0.2">
      <c r="A19" s="38">
        <v>16</v>
      </c>
      <c r="B19" s="7" t="s">
        <v>248</v>
      </c>
      <c r="C19" s="7" t="s">
        <v>249</v>
      </c>
      <c r="D19" s="7" t="s">
        <v>14</v>
      </c>
      <c r="E19" s="8">
        <v>6622.86</v>
      </c>
      <c r="F19" s="8">
        <v>1309</v>
      </c>
      <c r="G19" s="9">
        <v>3</v>
      </c>
      <c r="H19" s="10">
        <v>42846</v>
      </c>
      <c r="I19" s="11" t="s">
        <v>11</v>
      </c>
      <c r="J19" s="16"/>
      <c r="K19" s="16"/>
      <c r="L19" s="17"/>
      <c r="M19" s="16"/>
      <c r="O19" s="16"/>
      <c r="P19" s="17"/>
    </row>
    <row r="20" spans="1:16" s="5" customFormat="1" ht="26.1" customHeight="1" x14ac:dyDescent="0.2">
      <c r="A20" s="38">
        <v>17</v>
      </c>
      <c r="B20" s="7" t="s">
        <v>228</v>
      </c>
      <c r="C20" s="7" t="s">
        <v>229</v>
      </c>
      <c r="D20" s="7" t="s">
        <v>8</v>
      </c>
      <c r="E20" s="8">
        <v>5770.6000000000013</v>
      </c>
      <c r="F20" s="8">
        <v>1132</v>
      </c>
      <c r="G20" s="9">
        <v>5</v>
      </c>
      <c r="H20" s="10">
        <v>42832</v>
      </c>
      <c r="I20" s="11" t="s">
        <v>36</v>
      </c>
      <c r="J20" s="16"/>
      <c r="K20" s="16"/>
      <c r="L20" s="17"/>
      <c r="M20" s="16"/>
      <c r="O20" s="16"/>
      <c r="P20" s="17"/>
    </row>
    <row r="21" spans="1:16" s="5" customFormat="1" ht="26.1" customHeight="1" x14ac:dyDescent="0.2">
      <c r="A21" s="38">
        <v>18</v>
      </c>
      <c r="B21" s="7" t="s">
        <v>140</v>
      </c>
      <c r="C21" s="7" t="s">
        <v>140</v>
      </c>
      <c r="D21" s="7" t="s">
        <v>12</v>
      </c>
      <c r="E21" s="8">
        <v>4902.05</v>
      </c>
      <c r="F21" s="8">
        <v>1196</v>
      </c>
      <c r="G21" s="9">
        <v>6</v>
      </c>
      <c r="H21" s="10">
        <v>42790</v>
      </c>
      <c r="I21" s="11" t="s">
        <v>11</v>
      </c>
      <c r="J21" s="16"/>
      <c r="K21" s="16"/>
      <c r="L21" s="17"/>
      <c r="M21" s="16"/>
      <c r="O21" s="16"/>
      <c r="P21" s="17"/>
    </row>
    <row r="22" spans="1:16" s="5" customFormat="1" ht="26.1" customHeight="1" x14ac:dyDescent="0.2">
      <c r="A22" s="38">
        <v>19</v>
      </c>
      <c r="B22" s="7" t="s">
        <v>291</v>
      </c>
      <c r="C22" s="7" t="s">
        <v>292</v>
      </c>
      <c r="D22" s="7" t="s">
        <v>8</v>
      </c>
      <c r="E22" s="8">
        <v>4606.62</v>
      </c>
      <c r="F22" s="8">
        <v>991</v>
      </c>
      <c r="G22" s="9">
        <v>18</v>
      </c>
      <c r="H22" s="10">
        <v>42881</v>
      </c>
      <c r="I22" s="14" t="s">
        <v>16</v>
      </c>
      <c r="J22" s="16"/>
      <c r="K22" s="16"/>
      <c r="L22" s="17"/>
      <c r="M22" s="16"/>
      <c r="O22" s="16"/>
      <c r="P22" s="17"/>
    </row>
    <row r="23" spans="1:16" s="5" customFormat="1" ht="26.1" customHeight="1" x14ac:dyDescent="0.2">
      <c r="A23" s="38">
        <v>20</v>
      </c>
      <c r="B23" s="12" t="s">
        <v>297</v>
      </c>
      <c r="C23" s="12" t="s">
        <v>298</v>
      </c>
      <c r="D23" s="7" t="s">
        <v>216</v>
      </c>
      <c r="E23" s="8">
        <v>4267.2</v>
      </c>
      <c r="F23" s="8">
        <v>1305</v>
      </c>
      <c r="G23" s="9">
        <v>9</v>
      </c>
      <c r="H23" s="51">
        <v>42860</v>
      </c>
      <c r="I23" s="11" t="s">
        <v>20</v>
      </c>
    </row>
    <row r="24" spans="1:16" s="5" customFormat="1" ht="26.1" customHeight="1" x14ac:dyDescent="0.2">
      <c r="A24" s="38">
        <v>21</v>
      </c>
      <c r="B24" s="7" t="s">
        <v>238</v>
      </c>
      <c r="C24" s="7" t="s">
        <v>239</v>
      </c>
      <c r="D24" s="7" t="s">
        <v>8</v>
      </c>
      <c r="E24" s="8">
        <v>4007.78</v>
      </c>
      <c r="F24" s="8">
        <v>879</v>
      </c>
      <c r="G24" s="9">
        <v>8</v>
      </c>
      <c r="H24" s="24">
        <v>42846</v>
      </c>
      <c r="I24" s="14" t="s">
        <v>16</v>
      </c>
      <c r="J24" s="16"/>
      <c r="K24" s="16"/>
      <c r="L24" s="17"/>
      <c r="M24" s="16"/>
      <c r="O24" s="16"/>
      <c r="P24" s="17"/>
    </row>
    <row r="25" spans="1:16" s="5" customFormat="1" ht="26.1" customHeight="1" x14ac:dyDescent="0.2">
      <c r="A25" s="38">
        <v>22</v>
      </c>
      <c r="B25" s="7" t="s">
        <v>254</v>
      </c>
      <c r="C25" s="7" t="s">
        <v>255</v>
      </c>
      <c r="D25" s="7" t="s">
        <v>256</v>
      </c>
      <c r="E25" s="8">
        <v>3444.81</v>
      </c>
      <c r="F25" s="8">
        <v>825</v>
      </c>
      <c r="G25" s="9">
        <v>5</v>
      </c>
      <c r="H25" s="24">
        <v>42853</v>
      </c>
      <c r="I25" s="11" t="s">
        <v>257</v>
      </c>
      <c r="J25" s="16"/>
      <c r="K25" s="16"/>
      <c r="L25" s="17"/>
      <c r="M25" s="16"/>
      <c r="O25" s="16"/>
      <c r="P25" s="17"/>
    </row>
    <row r="26" spans="1:16" s="5" customFormat="1" ht="26.1" customHeight="1" x14ac:dyDescent="0.2">
      <c r="A26" s="38">
        <v>23</v>
      </c>
      <c r="B26" s="7" t="s">
        <v>293</v>
      </c>
      <c r="C26" s="7" t="s">
        <v>294</v>
      </c>
      <c r="D26" s="7" t="s">
        <v>8</v>
      </c>
      <c r="E26" s="8">
        <v>3355.69</v>
      </c>
      <c r="F26" s="8">
        <v>634</v>
      </c>
      <c r="G26" s="9">
        <v>5</v>
      </c>
      <c r="H26" s="10">
        <v>42860</v>
      </c>
      <c r="I26" s="11" t="s">
        <v>261</v>
      </c>
      <c r="J26" s="16"/>
      <c r="K26" s="16"/>
      <c r="L26" s="17"/>
      <c r="M26" s="16"/>
      <c r="O26" s="16"/>
      <c r="P26" s="17"/>
    </row>
    <row r="27" spans="1:16" s="5" customFormat="1" ht="26.1" customHeight="1" x14ac:dyDescent="0.2">
      <c r="A27" s="38">
        <v>24</v>
      </c>
      <c r="B27" s="7" t="s">
        <v>242</v>
      </c>
      <c r="C27" s="7" t="s">
        <v>243</v>
      </c>
      <c r="D27" s="7" t="s">
        <v>8</v>
      </c>
      <c r="E27" s="8">
        <v>2525.0500000000002</v>
      </c>
      <c r="F27" s="8">
        <v>550</v>
      </c>
      <c r="G27" s="9">
        <v>3</v>
      </c>
      <c r="H27" s="13">
        <v>42832</v>
      </c>
      <c r="I27" s="11" t="s">
        <v>31</v>
      </c>
      <c r="J27" s="16"/>
      <c r="K27" s="16"/>
      <c r="L27" s="17"/>
      <c r="M27" s="16"/>
      <c r="O27" s="16"/>
      <c r="P27" s="17"/>
    </row>
    <row r="28" spans="1:16" s="5" customFormat="1" ht="26.1" customHeight="1" x14ac:dyDescent="0.2">
      <c r="A28" s="38">
        <v>25</v>
      </c>
      <c r="B28" s="7" t="s">
        <v>240</v>
      </c>
      <c r="C28" s="7" t="s">
        <v>241</v>
      </c>
      <c r="D28" s="7" t="s">
        <v>8</v>
      </c>
      <c r="E28" s="8">
        <v>2064.34</v>
      </c>
      <c r="F28" s="8">
        <v>423</v>
      </c>
      <c r="G28" s="9">
        <v>3</v>
      </c>
      <c r="H28" s="52">
        <v>42832</v>
      </c>
      <c r="I28" s="14" t="s">
        <v>11</v>
      </c>
      <c r="J28" s="16"/>
      <c r="K28" s="16"/>
      <c r="L28" s="17"/>
      <c r="M28" s="16"/>
      <c r="O28" s="16"/>
      <c r="P28" s="17"/>
    </row>
    <row r="29" spans="1:16" s="5" customFormat="1" ht="26.1" customHeight="1" x14ac:dyDescent="0.2">
      <c r="A29" s="38">
        <v>26</v>
      </c>
      <c r="B29" s="7" t="s">
        <v>188</v>
      </c>
      <c r="C29" s="7" t="s">
        <v>189</v>
      </c>
      <c r="D29" s="7" t="s">
        <v>8</v>
      </c>
      <c r="E29" s="8">
        <v>1816.64</v>
      </c>
      <c r="F29" s="8">
        <v>322</v>
      </c>
      <c r="G29" s="9">
        <v>2</v>
      </c>
      <c r="H29" s="52">
        <v>42818</v>
      </c>
      <c r="I29" s="14" t="s">
        <v>32</v>
      </c>
      <c r="J29" s="16"/>
      <c r="K29" s="16"/>
      <c r="L29" s="17"/>
      <c r="M29" s="16"/>
      <c r="O29" s="16"/>
      <c r="P29" s="17"/>
    </row>
    <row r="30" spans="1:16" s="5" customFormat="1" ht="26.1" customHeight="1" x14ac:dyDescent="0.2">
      <c r="A30" s="38">
        <v>27</v>
      </c>
      <c r="B30" s="7" t="s">
        <v>272</v>
      </c>
      <c r="C30" s="7" t="s">
        <v>273</v>
      </c>
      <c r="D30" s="7" t="s">
        <v>8</v>
      </c>
      <c r="E30" s="8">
        <v>1754.05</v>
      </c>
      <c r="F30" s="8">
        <v>347</v>
      </c>
      <c r="G30" s="9">
        <v>6</v>
      </c>
      <c r="H30" s="24" t="s">
        <v>274</v>
      </c>
      <c r="I30" s="54" t="s">
        <v>31</v>
      </c>
      <c r="J30" s="16"/>
      <c r="K30" s="16"/>
      <c r="L30" s="17"/>
      <c r="M30" s="16"/>
      <c r="O30" s="16"/>
      <c r="P30" s="17"/>
    </row>
    <row r="31" spans="1:16" s="5" customFormat="1" ht="26.1" customHeight="1" x14ac:dyDescent="0.2">
      <c r="A31" s="38">
        <v>28</v>
      </c>
      <c r="B31" s="7" t="s">
        <v>208</v>
      </c>
      <c r="C31" s="7" t="s">
        <v>209</v>
      </c>
      <c r="D31" s="7" t="s">
        <v>210</v>
      </c>
      <c r="E31" s="8">
        <v>1304.4100000000001</v>
      </c>
      <c r="F31" s="8">
        <v>340</v>
      </c>
      <c r="G31" s="9">
        <v>4</v>
      </c>
      <c r="H31" s="24">
        <v>42797</v>
      </c>
      <c r="I31" s="53" t="s">
        <v>16</v>
      </c>
      <c r="J31" s="16"/>
      <c r="K31" s="16"/>
      <c r="L31" s="17"/>
      <c r="M31" s="16"/>
      <c r="O31" s="16"/>
      <c r="P31" s="17"/>
    </row>
    <row r="32" spans="1:16" s="5" customFormat="1" ht="26.1" customHeight="1" x14ac:dyDescent="0.2">
      <c r="A32" s="38">
        <v>29</v>
      </c>
      <c r="B32" s="7" t="s">
        <v>202</v>
      </c>
      <c r="C32" s="7" t="s">
        <v>203</v>
      </c>
      <c r="D32" s="7" t="s">
        <v>8</v>
      </c>
      <c r="E32" s="8">
        <v>1234.07</v>
      </c>
      <c r="F32" s="8">
        <v>273</v>
      </c>
      <c r="G32" s="9">
        <v>4</v>
      </c>
      <c r="H32" s="24">
        <v>42811</v>
      </c>
      <c r="I32" s="53" t="s">
        <v>21</v>
      </c>
      <c r="J32" s="16"/>
      <c r="K32" s="16"/>
      <c r="L32" s="17"/>
      <c r="M32" s="16"/>
      <c r="O32" s="16"/>
      <c r="P32" s="17"/>
    </row>
    <row r="33" spans="1:16" s="5" customFormat="1" ht="26.1" customHeight="1" x14ac:dyDescent="0.2">
      <c r="A33" s="38">
        <v>30</v>
      </c>
      <c r="B33" s="7" t="s">
        <v>44</v>
      </c>
      <c r="C33" s="7" t="s">
        <v>45</v>
      </c>
      <c r="D33" s="7" t="s">
        <v>8</v>
      </c>
      <c r="E33" s="8">
        <v>324</v>
      </c>
      <c r="F33" s="8">
        <v>162</v>
      </c>
      <c r="G33" s="9">
        <v>1</v>
      </c>
      <c r="H33" s="24">
        <v>42664</v>
      </c>
      <c r="I33" s="11" t="s">
        <v>13</v>
      </c>
      <c r="J33" s="16"/>
      <c r="K33" s="16"/>
      <c r="L33" s="17"/>
      <c r="M33" s="16"/>
      <c r="O33" s="16"/>
      <c r="P33" s="17"/>
    </row>
    <row r="34" spans="1:16" s="5" customFormat="1" ht="26.1" customHeight="1" x14ac:dyDescent="0.2">
      <c r="A34" s="38">
        <v>31</v>
      </c>
      <c r="B34" s="7" t="s">
        <v>283</v>
      </c>
      <c r="C34" s="7" t="s">
        <v>284</v>
      </c>
      <c r="D34" s="7" t="s">
        <v>8</v>
      </c>
      <c r="E34" s="8">
        <v>322.5</v>
      </c>
      <c r="F34" s="8">
        <v>215</v>
      </c>
      <c r="G34" s="9">
        <v>1</v>
      </c>
      <c r="H34" s="24">
        <v>42517</v>
      </c>
      <c r="I34" s="53" t="s">
        <v>16</v>
      </c>
      <c r="J34" s="16"/>
      <c r="K34" s="16"/>
      <c r="L34" s="17"/>
      <c r="M34" s="16"/>
      <c r="O34" s="16"/>
      <c r="P34" s="17"/>
    </row>
    <row r="35" spans="1:16" s="5" customFormat="1" ht="26.1" customHeight="1" x14ac:dyDescent="0.2">
      <c r="A35" s="38">
        <v>32</v>
      </c>
      <c r="B35" s="7" t="s">
        <v>190</v>
      </c>
      <c r="C35" s="7" t="s">
        <v>191</v>
      </c>
      <c r="D35" s="7" t="s">
        <v>8</v>
      </c>
      <c r="E35" s="8">
        <v>314.10000000000002</v>
      </c>
      <c r="F35" s="8">
        <v>63</v>
      </c>
      <c r="G35" s="9">
        <v>1</v>
      </c>
      <c r="H35" s="52">
        <v>42804</v>
      </c>
      <c r="I35" s="53" t="s">
        <v>32</v>
      </c>
      <c r="J35" s="16"/>
      <c r="K35" s="16"/>
      <c r="L35" s="17"/>
      <c r="M35" s="16"/>
      <c r="O35" s="16"/>
      <c r="P35" s="17"/>
    </row>
    <row r="36" spans="1:16" s="5" customFormat="1" ht="26.1" customHeight="1" x14ac:dyDescent="0.2">
      <c r="A36" s="38">
        <v>33</v>
      </c>
      <c r="B36" s="7" t="s">
        <v>18</v>
      </c>
      <c r="C36" s="7" t="s">
        <v>19</v>
      </c>
      <c r="D36" s="7" t="s">
        <v>10</v>
      </c>
      <c r="E36" s="8">
        <v>293.8</v>
      </c>
      <c r="F36" s="15">
        <v>61</v>
      </c>
      <c r="G36" s="9">
        <v>1</v>
      </c>
      <c r="H36" s="24">
        <v>42244</v>
      </c>
      <c r="I36" s="11" t="s">
        <v>20</v>
      </c>
      <c r="J36" s="16"/>
      <c r="O36" s="16"/>
      <c r="P36" s="17"/>
    </row>
    <row r="37" spans="1:16" s="5" customFormat="1" ht="26.1" customHeight="1" x14ac:dyDescent="0.2">
      <c r="A37" s="38">
        <v>34</v>
      </c>
      <c r="B37" s="12" t="s">
        <v>37</v>
      </c>
      <c r="C37" s="7" t="s">
        <v>38</v>
      </c>
      <c r="D37" s="7" t="s">
        <v>10</v>
      </c>
      <c r="E37" s="8">
        <v>261.7</v>
      </c>
      <c r="F37" s="8">
        <v>63</v>
      </c>
      <c r="G37" s="9">
        <v>1</v>
      </c>
      <c r="H37" s="51">
        <v>42601</v>
      </c>
      <c r="I37" s="54" t="s">
        <v>20</v>
      </c>
    </row>
    <row r="38" spans="1:16" s="5" customFormat="1" ht="26.1" customHeight="1" x14ac:dyDescent="0.2">
      <c r="A38" s="38">
        <v>35</v>
      </c>
      <c r="B38" s="12" t="s">
        <v>138</v>
      </c>
      <c r="C38" s="7" t="s">
        <v>139</v>
      </c>
      <c r="D38" s="7" t="s">
        <v>76</v>
      </c>
      <c r="E38" s="8">
        <v>241.8</v>
      </c>
      <c r="F38" s="8">
        <v>59</v>
      </c>
      <c r="G38" s="9">
        <v>2</v>
      </c>
      <c r="H38" s="18">
        <v>42769</v>
      </c>
      <c r="I38" s="11" t="s">
        <v>43</v>
      </c>
    </row>
    <row r="39" spans="1:16" s="5" customFormat="1" ht="26.1" customHeight="1" x14ac:dyDescent="0.2">
      <c r="A39" s="38">
        <v>36</v>
      </c>
      <c r="B39" s="7" t="s">
        <v>275</v>
      </c>
      <c r="C39" s="7" t="s">
        <v>276</v>
      </c>
      <c r="D39" s="7" t="s">
        <v>8</v>
      </c>
      <c r="E39" s="8">
        <v>222</v>
      </c>
      <c r="F39" s="8">
        <v>82</v>
      </c>
      <c r="G39" s="9">
        <v>1</v>
      </c>
      <c r="H39" s="10">
        <v>42587</v>
      </c>
      <c r="I39" s="54" t="s">
        <v>11</v>
      </c>
      <c r="J39" s="16"/>
      <c r="K39" s="16"/>
      <c r="L39" s="17"/>
      <c r="M39" s="16"/>
      <c r="O39" s="16"/>
      <c r="P39" s="17"/>
    </row>
    <row r="40" spans="1:16" s="5" customFormat="1" ht="26.1" customHeight="1" x14ac:dyDescent="0.2">
      <c r="A40" s="38">
        <v>37</v>
      </c>
      <c r="B40" s="7" t="s">
        <v>285</v>
      </c>
      <c r="C40" s="7" t="s">
        <v>286</v>
      </c>
      <c r="D40" s="7" t="s">
        <v>8</v>
      </c>
      <c r="E40" s="8">
        <v>118.1</v>
      </c>
      <c r="F40" s="8">
        <v>63</v>
      </c>
      <c r="G40" s="9">
        <v>2</v>
      </c>
      <c r="H40" s="24">
        <v>42566</v>
      </c>
      <c r="I40" s="14" t="s">
        <v>13</v>
      </c>
      <c r="J40" s="16"/>
      <c r="K40" s="16"/>
      <c r="L40" s="17"/>
      <c r="M40" s="16"/>
      <c r="O40" s="16"/>
      <c r="P40" s="17"/>
    </row>
    <row r="41" spans="1:16" s="5" customFormat="1" ht="26.1" customHeight="1" x14ac:dyDescent="0.2">
      <c r="A41" s="38">
        <v>38</v>
      </c>
      <c r="B41" s="7" t="s">
        <v>277</v>
      </c>
      <c r="C41" s="7" t="s">
        <v>278</v>
      </c>
      <c r="D41" s="7" t="s">
        <v>8</v>
      </c>
      <c r="E41" s="8">
        <v>106.2</v>
      </c>
      <c r="F41" s="8">
        <v>41</v>
      </c>
      <c r="G41" s="9">
        <v>1</v>
      </c>
      <c r="H41" s="24">
        <v>42496</v>
      </c>
      <c r="I41" s="11" t="s">
        <v>11</v>
      </c>
      <c r="J41" s="16"/>
      <c r="K41" s="16"/>
      <c r="L41" s="17"/>
      <c r="M41" s="16"/>
      <c r="O41" s="16"/>
      <c r="P41" s="17"/>
    </row>
    <row r="42" spans="1:16" s="5" customFormat="1" ht="26.1" customHeight="1" x14ac:dyDescent="0.2">
      <c r="A42" s="38">
        <v>39</v>
      </c>
      <c r="B42" s="7" t="s">
        <v>163</v>
      </c>
      <c r="C42" s="7" t="s">
        <v>164</v>
      </c>
      <c r="D42" s="7" t="s">
        <v>8</v>
      </c>
      <c r="E42" s="8">
        <v>78</v>
      </c>
      <c r="F42" s="8">
        <v>23</v>
      </c>
      <c r="G42" s="9">
        <v>1</v>
      </c>
      <c r="H42" s="24">
        <v>42790</v>
      </c>
      <c r="I42" s="54" t="s">
        <v>16</v>
      </c>
      <c r="J42" s="16"/>
      <c r="K42" s="16"/>
      <c r="L42" s="17"/>
      <c r="M42" s="16"/>
      <c r="O42" s="16"/>
      <c r="P42" s="17"/>
    </row>
    <row r="43" spans="1:16" s="5" customFormat="1" ht="26.1" customHeight="1" x14ac:dyDescent="0.2">
      <c r="A43" s="38">
        <v>40</v>
      </c>
      <c r="B43" s="7" t="s">
        <v>236</v>
      </c>
      <c r="C43" s="7" t="s">
        <v>237</v>
      </c>
      <c r="D43" s="7" t="s">
        <v>8</v>
      </c>
      <c r="E43" s="8">
        <v>69.8</v>
      </c>
      <c r="F43" s="8">
        <v>13</v>
      </c>
      <c r="G43" s="9">
        <v>1</v>
      </c>
      <c r="H43" s="24">
        <v>42832</v>
      </c>
      <c r="I43" s="14" t="s">
        <v>16</v>
      </c>
      <c r="J43" s="16"/>
      <c r="K43" s="16"/>
      <c r="L43" s="17"/>
      <c r="M43" s="16"/>
      <c r="O43" s="16"/>
      <c r="P43" s="17"/>
    </row>
    <row r="44" spans="1:16" s="5" customFormat="1" ht="26.1" customHeight="1" x14ac:dyDescent="0.2">
      <c r="A44" s="38">
        <v>41</v>
      </c>
      <c r="B44" s="12" t="s">
        <v>47</v>
      </c>
      <c r="C44" s="12" t="s">
        <v>46</v>
      </c>
      <c r="D44" s="7" t="s">
        <v>10</v>
      </c>
      <c r="E44" s="8">
        <v>67.2</v>
      </c>
      <c r="F44" s="8">
        <v>15</v>
      </c>
      <c r="G44" s="9">
        <v>1</v>
      </c>
      <c r="H44" s="51">
        <v>42657</v>
      </c>
      <c r="I44" s="11" t="s">
        <v>20</v>
      </c>
    </row>
    <row r="45" spans="1:16" s="5" customFormat="1" ht="26.1" customHeight="1" x14ac:dyDescent="0.2">
      <c r="A45" s="38">
        <v>42</v>
      </c>
      <c r="B45" s="7" t="s">
        <v>151</v>
      </c>
      <c r="C45" s="7" t="s">
        <v>152</v>
      </c>
      <c r="D45" s="7" t="s">
        <v>8</v>
      </c>
      <c r="E45" s="8">
        <v>65.599999999999994</v>
      </c>
      <c r="F45" s="8">
        <v>16</v>
      </c>
      <c r="G45" s="9">
        <v>1</v>
      </c>
      <c r="H45" s="24">
        <v>42769</v>
      </c>
      <c r="I45" s="54" t="s">
        <v>11</v>
      </c>
      <c r="J45" s="16"/>
      <c r="K45" s="16"/>
      <c r="L45" s="17"/>
      <c r="M45" s="16"/>
      <c r="O45" s="16"/>
      <c r="P45" s="17"/>
    </row>
    <row r="46" spans="1:16" s="5" customFormat="1" ht="26.1" customHeight="1" x14ac:dyDescent="0.2">
      <c r="A46" s="38">
        <v>43</v>
      </c>
      <c r="B46" s="12" t="s">
        <v>61</v>
      </c>
      <c r="C46" s="7" t="s">
        <v>62</v>
      </c>
      <c r="D46" s="7" t="s">
        <v>8</v>
      </c>
      <c r="E46" s="8">
        <v>65.599999999999994</v>
      </c>
      <c r="F46" s="8">
        <v>17</v>
      </c>
      <c r="G46" s="9">
        <v>2</v>
      </c>
      <c r="H46" s="18">
        <v>42685</v>
      </c>
      <c r="I46" s="11" t="s">
        <v>20</v>
      </c>
    </row>
    <row r="47" spans="1:16" s="5" customFormat="1" ht="26.1" customHeight="1" x14ac:dyDescent="0.2">
      <c r="A47" s="38">
        <v>44</v>
      </c>
      <c r="B47" s="58" t="s">
        <v>282</v>
      </c>
      <c r="C47" s="7" t="s">
        <v>281</v>
      </c>
      <c r="D47" s="7" t="s">
        <v>8</v>
      </c>
      <c r="E47" s="8">
        <v>50.400000000000006</v>
      </c>
      <c r="F47" s="8">
        <v>28</v>
      </c>
      <c r="G47" s="9">
        <v>1</v>
      </c>
      <c r="H47" s="24">
        <v>42650</v>
      </c>
      <c r="I47" s="11" t="s">
        <v>36</v>
      </c>
      <c r="J47" s="16"/>
      <c r="K47" s="16"/>
      <c r="L47" s="17"/>
      <c r="M47" s="16"/>
      <c r="O47" s="16"/>
      <c r="P47" s="17"/>
    </row>
    <row r="48" spans="1:16" s="5" customFormat="1" ht="26.1" customHeight="1" x14ac:dyDescent="0.2">
      <c r="A48" s="38">
        <v>45</v>
      </c>
      <c r="B48" s="7" t="s">
        <v>159</v>
      </c>
      <c r="C48" s="7" t="s">
        <v>160</v>
      </c>
      <c r="D48" s="7" t="s">
        <v>8</v>
      </c>
      <c r="E48" s="8">
        <v>46</v>
      </c>
      <c r="F48" s="8">
        <v>23</v>
      </c>
      <c r="G48" s="9">
        <v>1</v>
      </c>
      <c r="H48" s="24">
        <v>42322</v>
      </c>
      <c r="I48" s="53" t="s">
        <v>11</v>
      </c>
      <c r="J48" s="16"/>
      <c r="K48" s="16"/>
      <c r="L48" s="17"/>
      <c r="M48" s="16"/>
      <c r="O48" s="16"/>
      <c r="P48" s="17"/>
    </row>
    <row r="49" spans="1:19" s="5" customFormat="1" ht="26.1" customHeight="1" x14ac:dyDescent="0.2">
      <c r="A49" s="38">
        <v>46</v>
      </c>
      <c r="B49" s="12" t="s">
        <v>71</v>
      </c>
      <c r="C49" s="7" t="s">
        <v>72</v>
      </c>
      <c r="D49" s="7" t="s">
        <v>73</v>
      </c>
      <c r="E49" s="8">
        <v>29.6</v>
      </c>
      <c r="F49" s="8">
        <v>8</v>
      </c>
      <c r="G49" s="9">
        <v>1</v>
      </c>
      <c r="H49" s="51">
        <v>42713</v>
      </c>
      <c r="I49" s="54" t="s">
        <v>20</v>
      </c>
      <c r="L49" s="29"/>
    </row>
    <row r="50" spans="1:19" s="5" customFormat="1" ht="26.1" customHeight="1" x14ac:dyDescent="0.2">
      <c r="A50" s="38">
        <v>47</v>
      </c>
      <c r="B50" s="12" t="s">
        <v>40</v>
      </c>
      <c r="C50" s="7" t="s">
        <v>41</v>
      </c>
      <c r="D50" s="7" t="s">
        <v>42</v>
      </c>
      <c r="E50" s="8">
        <v>28</v>
      </c>
      <c r="F50" s="8">
        <v>8</v>
      </c>
      <c r="G50" s="9">
        <v>1</v>
      </c>
      <c r="H50" s="18">
        <v>42615</v>
      </c>
      <c r="I50" s="11" t="s">
        <v>43</v>
      </c>
    </row>
    <row r="51" spans="1:19" s="5" customFormat="1" ht="26.1" customHeight="1" x14ac:dyDescent="0.2">
      <c r="A51" s="38">
        <v>48</v>
      </c>
      <c r="B51" s="12" t="s">
        <v>301</v>
      </c>
      <c r="C51" s="12" t="s">
        <v>300</v>
      </c>
      <c r="D51" s="7" t="s">
        <v>299</v>
      </c>
      <c r="E51" s="8">
        <v>28</v>
      </c>
      <c r="F51" s="8">
        <v>8</v>
      </c>
      <c r="G51" s="9">
        <v>1</v>
      </c>
      <c r="H51" s="18">
        <v>42426</v>
      </c>
      <c r="I51" s="11" t="s">
        <v>43</v>
      </c>
    </row>
    <row r="52" spans="1:19" s="5" customFormat="1" ht="26.1" customHeight="1" x14ac:dyDescent="0.2">
      <c r="A52" s="38">
        <v>49</v>
      </c>
      <c r="B52" s="7" t="s">
        <v>221</v>
      </c>
      <c r="C52" s="7" t="s">
        <v>222</v>
      </c>
      <c r="D52" s="7" t="s">
        <v>224</v>
      </c>
      <c r="E52" s="37">
        <v>5</v>
      </c>
      <c r="F52" s="37">
        <v>2</v>
      </c>
      <c r="G52" s="9">
        <v>1</v>
      </c>
      <c r="H52" s="10">
        <v>42804</v>
      </c>
      <c r="I52" s="54" t="s">
        <v>34</v>
      </c>
      <c r="J52" s="16"/>
      <c r="K52" s="16"/>
      <c r="L52" s="17"/>
      <c r="M52" s="16"/>
      <c r="O52" s="16"/>
      <c r="P52" s="17"/>
    </row>
    <row r="53" spans="1:19" s="5" customFormat="1" ht="26.1" customHeight="1" x14ac:dyDescent="0.2">
      <c r="B53" s="26"/>
      <c r="C53" s="26"/>
      <c r="D53" s="26"/>
      <c r="E53" s="27"/>
      <c r="F53" s="27"/>
      <c r="G53" s="28"/>
      <c r="H53" s="29"/>
      <c r="I53" s="29"/>
      <c r="J53" s="16"/>
      <c r="O53" s="16"/>
      <c r="P53" s="17"/>
    </row>
    <row r="54" spans="1:19" s="5" customFormat="1" ht="26.1" customHeight="1" thickBot="1" x14ac:dyDescent="0.25">
      <c r="B54" s="30"/>
      <c r="C54" s="30"/>
      <c r="D54" s="30"/>
      <c r="E54" s="31">
        <f>SUM(E4:E53)</f>
        <v>813639.7</v>
      </c>
      <c r="F54" s="31">
        <f>SUM(F4:F53)</f>
        <v>161841</v>
      </c>
      <c r="H54" s="16"/>
      <c r="J54" s="16"/>
      <c r="O54" s="16"/>
      <c r="P54" s="17"/>
      <c r="Q54" s="19"/>
      <c r="S54" s="20"/>
    </row>
    <row r="56" spans="1:19" ht="15.6" x14ac:dyDescent="0.3">
      <c r="C56" s="48" t="s">
        <v>182</v>
      </c>
      <c r="E56" s="47">
        <f>'Sausis '!E50</f>
        <v>2056737.0400000005</v>
      </c>
      <c r="F56" s="47">
        <f>'Sausis '!F50</f>
        <v>424719</v>
      </c>
    </row>
    <row r="57" spans="1:19" ht="15.6" x14ac:dyDescent="0.3">
      <c r="C57" s="48" t="s">
        <v>184</v>
      </c>
      <c r="E57" s="47">
        <f>Vasaris!E53</f>
        <v>2266911.6999999993</v>
      </c>
      <c r="F57" s="47">
        <f>Vasaris!F53</f>
        <v>452237</v>
      </c>
    </row>
    <row r="58" spans="1:19" ht="15.6" x14ac:dyDescent="0.3">
      <c r="C58" s="48" t="s">
        <v>226</v>
      </c>
      <c r="E58" s="47">
        <f>Kovas!E60</f>
        <v>1502042.4199999997</v>
      </c>
      <c r="F58" s="47">
        <f>Kovas!F60</f>
        <v>307116</v>
      </c>
    </row>
    <row r="59" spans="1:19" ht="15.6" x14ac:dyDescent="0.3">
      <c r="C59" s="48" t="s">
        <v>262</v>
      </c>
      <c r="E59" s="47">
        <f>Balandis!E44</f>
        <v>1604670.16</v>
      </c>
      <c r="F59" s="47">
        <f>Balandis!F44</f>
        <v>331821</v>
      </c>
    </row>
    <row r="60" spans="1:19" ht="15.6" x14ac:dyDescent="0.3">
      <c r="C60" s="48"/>
      <c r="E60" s="47"/>
      <c r="F60" s="47"/>
    </row>
    <row r="61" spans="1:19" ht="15.6" x14ac:dyDescent="0.3">
      <c r="C61" s="50" t="s">
        <v>183</v>
      </c>
      <c r="E61" s="47">
        <f>SUM(E54:E60)</f>
        <v>8244001.0199999996</v>
      </c>
      <c r="F61" s="47">
        <f>SUM(F54:F60)</f>
        <v>1677734</v>
      </c>
    </row>
    <row r="63" spans="1:19" x14ac:dyDescent="0.3">
      <c r="C63" s="57" t="s">
        <v>132</v>
      </c>
      <c r="E63" s="59">
        <v>7428935.2600000016</v>
      </c>
      <c r="F63" s="60">
        <v>1531931</v>
      </c>
    </row>
    <row r="64" spans="1:19" x14ac:dyDescent="0.3">
      <c r="C64" s="57" t="s">
        <v>30</v>
      </c>
      <c r="E64" s="59">
        <v>6528957.0790157542</v>
      </c>
      <c r="F64" s="60">
        <v>1440488</v>
      </c>
    </row>
    <row r="65" spans="3:6" x14ac:dyDescent="0.3">
      <c r="C65" s="57" t="s">
        <v>23</v>
      </c>
      <c r="E65" s="59">
        <v>6446947.7901992602</v>
      </c>
      <c r="F65" s="60">
        <v>1451687</v>
      </c>
    </row>
    <row r="66" spans="3:6" x14ac:dyDescent="0.3">
      <c r="C66" s="57" t="s">
        <v>24</v>
      </c>
      <c r="E66" s="59">
        <v>5047039.0378822992</v>
      </c>
      <c r="F66" s="60">
        <v>1254635</v>
      </c>
    </row>
    <row r="67" spans="3:6" x14ac:dyDescent="0.3">
      <c r="C67" s="57" t="s">
        <v>25</v>
      </c>
      <c r="E67" s="59">
        <v>4578719.8901181649</v>
      </c>
      <c r="F67" s="60">
        <v>1193718</v>
      </c>
    </row>
    <row r="68" spans="3:6" x14ac:dyDescent="0.3">
      <c r="C68" s="57" t="s">
        <v>26</v>
      </c>
      <c r="E68" s="59">
        <v>3883776.1729610744</v>
      </c>
      <c r="F68" s="60">
        <v>1077117</v>
      </c>
    </row>
    <row r="69" spans="3:6" x14ac:dyDescent="0.3">
      <c r="C69" s="57" t="s">
        <v>27</v>
      </c>
      <c r="E69" s="59">
        <v>4313611.8541473588</v>
      </c>
      <c r="F69" s="60">
        <v>1125885</v>
      </c>
    </row>
    <row r="70" spans="3:6" x14ac:dyDescent="0.3">
      <c r="C70" s="57" t="s">
        <v>28</v>
      </c>
      <c r="E70" s="59">
        <v>4299294.9461306762</v>
      </c>
      <c r="F70" s="60">
        <v>1099943</v>
      </c>
    </row>
    <row r="71" spans="3:6" x14ac:dyDescent="0.3">
      <c r="C71" s="57" t="s">
        <v>29</v>
      </c>
      <c r="E71" s="59">
        <v>4643380.7661028737</v>
      </c>
      <c r="F71" s="60">
        <v>1337372</v>
      </c>
    </row>
  </sheetData>
  <sortState ref="A4:S52">
    <sortCondition descending="1" ref="E4:E52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92"/>
  <sheetViews>
    <sheetView topLeftCell="A72" workbookViewId="0">
      <selection activeCell="I86" sqref="I86"/>
    </sheetView>
  </sheetViews>
  <sheetFormatPr defaultRowHeight="14.4" x14ac:dyDescent="0.3"/>
  <cols>
    <col min="2" max="2" width="22.5546875" customWidth="1"/>
    <col min="3" max="3" width="19.6640625" customWidth="1"/>
    <col min="5" max="5" width="17.6640625" customWidth="1"/>
    <col min="6" max="6" width="17.5546875" customWidth="1"/>
    <col min="8" max="8" width="17.77734375" customWidth="1"/>
    <col min="9" max="9" width="26.33203125" customWidth="1"/>
  </cols>
  <sheetData>
    <row r="1" spans="1:16" s="5" customFormat="1" ht="17.399999999999999" x14ac:dyDescent="0.3">
      <c r="A1" s="1" t="s">
        <v>303</v>
      </c>
      <c r="B1" s="2"/>
      <c r="C1" s="2"/>
      <c r="D1" s="2"/>
      <c r="E1" s="3"/>
      <c r="F1" s="3"/>
      <c r="G1" s="4"/>
      <c r="H1" s="4"/>
      <c r="I1" s="4"/>
    </row>
    <row r="2" spans="1:16" s="5" customFormat="1" ht="17.399999999999999" x14ac:dyDescent="0.3">
      <c r="A2" s="6"/>
      <c r="B2" s="2"/>
      <c r="C2" s="2"/>
      <c r="D2" s="2"/>
      <c r="E2" s="3"/>
      <c r="F2" s="3"/>
      <c r="G2" s="4"/>
      <c r="H2" s="4"/>
      <c r="I2" s="4"/>
    </row>
    <row r="3" spans="1:16" s="5" customFormat="1" ht="26.1" customHeight="1" x14ac:dyDescent="0.2">
      <c r="A3" s="36"/>
      <c r="B3" s="39" t="s">
        <v>0</v>
      </c>
      <c r="C3" s="39" t="s">
        <v>1</v>
      </c>
      <c r="D3" s="39" t="s">
        <v>2</v>
      </c>
      <c r="E3" s="40" t="s">
        <v>3</v>
      </c>
      <c r="F3" s="40" t="s">
        <v>4</v>
      </c>
      <c r="G3" s="41" t="s">
        <v>5</v>
      </c>
      <c r="H3" s="39" t="s">
        <v>6</v>
      </c>
      <c r="I3" s="39" t="s">
        <v>7</v>
      </c>
    </row>
    <row r="4" spans="1:16" s="5" customFormat="1" ht="26.1" customHeight="1" x14ac:dyDescent="0.2">
      <c r="A4" s="38">
        <v>1</v>
      </c>
      <c r="B4" s="7" t="s">
        <v>289</v>
      </c>
      <c r="C4" s="7" t="s">
        <v>290</v>
      </c>
      <c r="D4" s="7" t="s">
        <v>8</v>
      </c>
      <c r="E4" s="8">
        <v>333477.92</v>
      </c>
      <c r="F4" s="8">
        <v>60208</v>
      </c>
      <c r="G4" s="9">
        <v>28</v>
      </c>
      <c r="H4" s="13">
        <v>42881</v>
      </c>
      <c r="I4" s="14" t="s">
        <v>21</v>
      </c>
      <c r="J4" s="16"/>
      <c r="K4" s="16"/>
      <c r="L4" s="17"/>
      <c r="M4" s="16"/>
      <c r="O4" s="16"/>
      <c r="P4" s="17"/>
    </row>
    <row r="5" spans="1:16" s="5" customFormat="1" ht="26.1" customHeight="1" x14ac:dyDescent="0.2">
      <c r="A5" s="38">
        <v>2</v>
      </c>
      <c r="B5" s="7" t="s">
        <v>306</v>
      </c>
      <c r="C5" s="7" t="s">
        <v>307</v>
      </c>
      <c r="D5" s="7" t="s">
        <v>8</v>
      </c>
      <c r="E5" s="8">
        <v>188910.86999999994</v>
      </c>
      <c r="F5" s="8">
        <v>33338</v>
      </c>
      <c r="G5" s="9">
        <v>15</v>
      </c>
      <c r="H5" s="10">
        <v>42895</v>
      </c>
      <c r="I5" s="11" t="s">
        <v>36</v>
      </c>
      <c r="J5" s="16"/>
      <c r="K5" s="16"/>
      <c r="L5" s="17"/>
      <c r="M5" s="16"/>
      <c r="O5" s="16"/>
      <c r="P5" s="17"/>
    </row>
    <row r="6" spans="1:16" s="5" customFormat="1" ht="26.1" customHeight="1" x14ac:dyDescent="0.2">
      <c r="A6" s="38">
        <v>3</v>
      </c>
      <c r="B6" s="7" t="s">
        <v>312</v>
      </c>
      <c r="C6" s="7" t="s">
        <v>311</v>
      </c>
      <c r="D6" s="7" t="s">
        <v>8</v>
      </c>
      <c r="E6" s="8">
        <v>136524.9</v>
      </c>
      <c r="F6" s="8">
        <v>27271</v>
      </c>
      <c r="G6" s="9">
        <v>24</v>
      </c>
      <c r="H6" s="10">
        <v>42916</v>
      </c>
      <c r="I6" s="11" t="s">
        <v>36</v>
      </c>
      <c r="J6" s="16"/>
      <c r="K6" s="16"/>
      <c r="L6" s="17"/>
      <c r="M6" s="16"/>
      <c r="O6" s="16"/>
      <c r="P6" s="17"/>
    </row>
    <row r="7" spans="1:16" s="5" customFormat="1" ht="26.1" customHeight="1" x14ac:dyDescent="0.2">
      <c r="A7" s="38">
        <v>4</v>
      </c>
      <c r="B7" s="7" t="s">
        <v>308</v>
      </c>
      <c r="C7" s="7" t="s">
        <v>309</v>
      </c>
      <c r="D7" s="7" t="s">
        <v>8</v>
      </c>
      <c r="E7" s="8">
        <v>115814.68</v>
      </c>
      <c r="F7" s="8">
        <v>22921</v>
      </c>
      <c r="G7" s="9">
        <v>15</v>
      </c>
      <c r="H7" s="10">
        <v>42902</v>
      </c>
      <c r="I7" s="11" t="s">
        <v>310</v>
      </c>
      <c r="J7" s="16"/>
      <c r="K7" s="16"/>
      <c r="L7" s="17"/>
      <c r="M7" s="16"/>
      <c r="O7" s="16"/>
      <c r="P7" s="17"/>
    </row>
    <row r="8" spans="1:16" s="5" customFormat="1" ht="26.1" customHeight="1" x14ac:dyDescent="0.2">
      <c r="A8" s="38">
        <v>5</v>
      </c>
      <c r="B8" s="7" t="s">
        <v>272</v>
      </c>
      <c r="C8" s="7" t="s">
        <v>273</v>
      </c>
      <c r="D8" s="7" t="s">
        <v>8</v>
      </c>
      <c r="E8" s="8">
        <v>92314.16</v>
      </c>
      <c r="F8" s="8">
        <v>18014</v>
      </c>
      <c r="G8" s="9">
        <v>18</v>
      </c>
      <c r="H8" s="10">
        <v>42888</v>
      </c>
      <c r="I8" s="11" t="s">
        <v>31</v>
      </c>
      <c r="J8" s="16"/>
      <c r="K8" s="16"/>
      <c r="L8" s="17"/>
      <c r="M8" s="16"/>
      <c r="O8" s="16"/>
      <c r="P8" s="17"/>
    </row>
    <row r="9" spans="1:16" s="5" customFormat="1" ht="26.1" customHeight="1" x14ac:dyDescent="0.2">
      <c r="A9" s="38">
        <v>6</v>
      </c>
      <c r="B9" s="7" t="s">
        <v>347</v>
      </c>
      <c r="C9" s="7" t="s">
        <v>348</v>
      </c>
      <c r="D9" s="7" t="s">
        <v>14</v>
      </c>
      <c r="E9" s="8">
        <v>53692</v>
      </c>
      <c r="F9" s="8">
        <v>13522</v>
      </c>
      <c r="G9" s="9">
        <v>13</v>
      </c>
      <c r="H9" s="10">
        <v>42881</v>
      </c>
      <c r="I9" s="14" t="s">
        <v>349</v>
      </c>
      <c r="J9" s="16"/>
      <c r="K9" s="16"/>
      <c r="L9" s="17"/>
      <c r="M9" s="16"/>
      <c r="O9" s="16"/>
      <c r="P9" s="17"/>
    </row>
    <row r="10" spans="1:16" s="5" customFormat="1" ht="26.1" customHeight="1" x14ac:dyDescent="0.2">
      <c r="A10" s="38">
        <v>7</v>
      </c>
      <c r="B10" s="7" t="s">
        <v>232</v>
      </c>
      <c r="C10" s="7" t="s">
        <v>233</v>
      </c>
      <c r="D10" s="7" t="s">
        <v>8</v>
      </c>
      <c r="E10" s="8">
        <v>47977.27</v>
      </c>
      <c r="F10" s="8">
        <v>11415</v>
      </c>
      <c r="G10" s="9">
        <v>15</v>
      </c>
      <c r="H10" s="10">
        <v>42839</v>
      </c>
      <c r="I10" s="14" t="s">
        <v>13</v>
      </c>
      <c r="J10" s="16"/>
      <c r="K10" s="16"/>
      <c r="L10" s="17"/>
      <c r="M10" s="16"/>
      <c r="O10" s="16"/>
      <c r="P10" s="17"/>
    </row>
    <row r="11" spans="1:16" s="5" customFormat="1" ht="26.1" customHeight="1" x14ac:dyDescent="0.2">
      <c r="A11" s="38">
        <v>8</v>
      </c>
      <c r="B11" s="7" t="s">
        <v>266</v>
      </c>
      <c r="C11" s="7" t="s">
        <v>267</v>
      </c>
      <c r="D11" s="7" t="s">
        <v>8</v>
      </c>
      <c r="E11" s="8">
        <v>46449.78</v>
      </c>
      <c r="F11" s="8">
        <v>9345</v>
      </c>
      <c r="G11" s="9">
        <v>7</v>
      </c>
      <c r="H11" s="10">
        <v>42874</v>
      </c>
      <c r="I11" s="11" t="s">
        <v>31</v>
      </c>
      <c r="J11" s="16"/>
      <c r="K11" s="16"/>
      <c r="L11" s="17"/>
      <c r="M11" s="16"/>
      <c r="O11" s="16"/>
      <c r="P11" s="17"/>
    </row>
    <row r="12" spans="1:16" s="5" customFormat="1" ht="26.1" customHeight="1" x14ac:dyDescent="0.2">
      <c r="A12" s="38">
        <v>9</v>
      </c>
      <c r="B12" s="7" t="s">
        <v>296</v>
      </c>
      <c r="C12" s="7" t="s">
        <v>295</v>
      </c>
      <c r="D12" s="7" t="s">
        <v>8</v>
      </c>
      <c r="E12" s="8">
        <v>44813.58</v>
      </c>
      <c r="F12" s="8">
        <v>10857</v>
      </c>
      <c r="G12" s="9">
        <v>18</v>
      </c>
      <c r="H12" s="10">
        <v>42867</v>
      </c>
      <c r="I12" s="11" t="s">
        <v>257</v>
      </c>
      <c r="J12" s="16"/>
      <c r="K12" s="16"/>
      <c r="L12" s="17"/>
      <c r="M12" s="16"/>
      <c r="O12" s="16"/>
      <c r="P12" s="17"/>
    </row>
    <row r="13" spans="1:16" s="5" customFormat="1" ht="26.1" customHeight="1" x14ac:dyDescent="0.2">
      <c r="A13" s="38">
        <v>10</v>
      </c>
      <c r="B13" s="7" t="s">
        <v>344</v>
      </c>
      <c r="C13" s="7" t="s">
        <v>345</v>
      </c>
      <c r="D13" s="7" t="s">
        <v>14</v>
      </c>
      <c r="E13" s="8">
        <v>24467.85</v>
      </c>
      <c r="F13" s="8">
        <v>5151</v>
      </c>
      <c r="G13" s="9">
        <v>10</v>
      </c>
      <c r="H13" s="13">
        <v>42895</v>
      </c>
      <c r="I13" s="14" t="s">
        <v>15</v>
      </c>
      <c r="J13" s="16"/>
      <c r="K13" s="16"/>
      <c r="L13" s="17"/>
      <c r="M13" s="16" t="s">
        <v>346</v>
      </c>
      <c r="O13" s="16"/>
      <c r="P13" s="17"/>
    </row>
    <row r="14" spans="1:16" s="5" customFormat="1" ht="26.1" customHeight="1" x14ac:dyDescent="0.2">
      <c r="A14" s="38">
        <v>11</v>
      </c>
      <c r="B14" s="7" t="s">
        <v>287</v>
      </c>
      <c r="C14" s="7" t="s">
        <v>288</v>
      </c>
      <c r="D14" s="7" t="s">
        <v>8</v>
      </c>
      <c r="E14" s="8">
        <v>21369.62</v>
      </c>
      <c r="F14" s="8">
        <v>3996</v>
      </c>
      <c r="G14" s="9">
        <v>8</v>
      </c>
      <c r="H14" s="13">
        <v>42867</v>
      </c>
      <c r="I14" s="14" t="s">
        <v>13</v>
      </c>
      <c r="J14" s="16"/>
      <c r="K14" s="16"/>
      <c r="L14" s="17"/>
      <c r="M14" s="16"/>
      <c r="O14" s="16"/>
      <c r="P14" s="17"/>
    </row>
    <row r="15" spans="1:16" s="5" customFormat="1" ht="26.1" customHeight="1" x14ac:dyDescent="0.2">
      <c r="A15" s="38">
        <v>12</v>
      </c>
      <c r="B15" s="7" t="s">
        <v>350</v>
      </c>
      <c r="C15" s="7" t="s">
        <v>351</v>
      </c>
      <c r="D15" s="7" t="s">
        <v>352</v>
      </c>
      <c r="E15" s="8">
        <v>20208.09</v>
      </c>
      <c r="F15" s="8">
        <v>4066</v>
      </c>
      <c r="G15" s="9">
        <v>10</v>
      </c>
      <c r="H15" s="10">
        <v>42874</v>
      </c>
      <c r="I15" s="14" t="s">
        <v>349</v>
      </c>
      <c r="J15" s="16"/>
      <c r="K15" s="16"/>
      <c r="L15" s="17"/>
      <c r="M15" s="16"/>
      <c r="O15" s="16"/>
      <c r="P15" s="17"/>
    </row>
    <row r="16" spans="1:16" s="5" customFormat="1" ht="26.1" customHeight="1" x14ac:dyDescent="0.2">
      <c r="A16" s="38">
        <v>13</v>
      </c>
      <c r="B16" s="7" t="s">
        <v>336</v>
      </c>
      <c r="C16" s="7" t="s">
        <v>337</v>
      </c>
      <c r="D16" s="7" t="s">
        <v>8</v>
      </c>
      <c r="E16" s="8">
        <v>17664.98</v>
      </c>
      <c r="F16" s="8">
        <v>3542</v>
      </c>
      <c r="G16" s="9">
        <v>12</v>
      </c>
      <c r="H16" s="13">
        <v>42894</v>
      </c>
      <c r="I16" s="14" t="s">
        <v>11</v>
      </c>
      <c r="J16" s="16"/>
      <c r="K16" s="16"/>
      <c r="L16" s="17"/>
      <c r="M16" s="16"/>
      <c r="O16" s="16"/>
      <c r="P16" s="17"/>
    </row>
    <row r="17" spans="1:16" s="5" customFormat="1" ht="26.1" customHeight="1" x14ac:dyDescent="0.2">
      <c r="A17" s="38">
        <v>14</v>
      </c>
      <c r="B17" s="23" t="s">
        <v>264</v>
      </c>
      <c r="C17" s="23" t="s">
        <v>265</v>
      </c>
      <c r="D17" s="23" t="s">
        <v>8</v>
      </c>
      <c r="E17" s="8">
        <v>16334.63</v>
      </c>
      <c r="F17" s="8">
        <v>2952</v>
      </c>
      <c r="G17" s="25">
        <v>6</v>
      </c>
      <c r="H17" s="10">
        <v>42867</v>
      </c>
      <c r="I17" s="11" t="s">
        <v>31</v>
      </c>
      <c r="J17" s="16"/>
      <c r="K17" s="16"/>
      <c r="L17" s="17"/>
      <c r="M17" s="16"/>
      <c r="O17" s="16"/>
      <c r="P17" s="17"/>
    </row>
    <row r="18" spans="1:16" s="5" customFormat="1" ht="26.1" customHeight="1" x14ac:dyDescent="0.2">
      <c r="A18" s="38">
        <v>15</v>
      </c>
      <c r="B18" s="7" t="s">
        <v>355</v>
      </c>
      <c r="C18" s="7" t="s">
        <v>356</v>
      </c>
      <c r="D18" s="7" t="s">
        <v>357</v>
      </c>
      <c r="E18" s="8">
        <v>15464</v>
      </c>
      <c r="F18" s="8">
        <v>3578</v>
      </c>
      <c r="G18" s="9">
        <v>10</v>
      </c>
      <c r="H18" s="10">
        <v>42902</v>
      </c>
      <c r="I18" s="14" t="s">
        <v>349</v>
      </c>
      <c r="J18" s="16"/>
      <c r="K18" s="16"/>
      <c r="L18" s="17"/>
      <c r="M18" s="16"/>
      <c r="O18" s="16"/>
      <c r="P18" s="17"/>
    </row>
    <row r="19" spans="1:16" s="5" customFormat="1" ht="26.1" customHeight="1" x14ac:dyDescent="0.2">
      <c r="A19" s="38">
        <v>16</v>
      </c>
      <c r="B19" s="7" t="s">
        <v>315</v>
      </c>
      <c r="C19" s="23" t="s">
        <v>316</v>
      </c>
      <c r="D19" s="23" t="s">
        <v>8</v>
      </c>
      <c r="E19" s="8">
        <v>15065.96</v>
      </c>
      <c r="F19" s="8">
        <v>3312</v>
      </c>
      <c r="G19" s="25">
        <v>11</v>
      </c>
      <c r="H19" s="10">
        <v>42909</v>
      </c>
      <c r="I19" s="14" t="s">
        <v>16</v>
      </c>
      <c r="J19" s="16"/>
      <c r="K19" s="16"/>
      <c r="L19" s="17"/>
      <c r="M19" s="16"/>
      <c r="O19" s="16"/>
      <c r="P19" s="17"/>
    </row>
    <row r="20" spans="1:16" s="5" customFormat="1" ht="26.1" customHeight="1" x14ac:dyDescent="0.2">
      <c r="A20" s="38">
        <v>17</v>
      </c>
      <c r="B20" s="7" t="s">
        <v>338</v>
      </c>
      <c r="C20" s="7" t="s">
        <v>339</v>
      </c>
      <c r="D20" s="7" t="s">
        <v>8</v>
      </c>
      <c r="E20" s="8">
        <v>14301.82</v>
      </c>
      <c r="F20" s="8">
        <v>2907</v>
      </c>
      <c r="G20" s="9">
        <v>12</v>
      </c>
      <c r="H20" s="13">
        <v>42916</v>
      </c>
      <c r="I20" s="11" t="s">
        <v>32</v>
      </c>
      <c r="J20" s="16"/>
      <c r="K20" s="16"/>
      <c r="L20" s="17"/>
      <c r="M20" s="16"/>
      <c r="O20" s="16"/>
      <c r="P20" s="17"/>
    </row>
    <row r="21" spans="1:16" s="5" customFormat="1" ht="26.1" customHeight="1" x14ac:dyDescent="0.2">
      <c r="A21" s="38">
        <v>18</v>
      </c>
      <c r="B21" s="7" t="s">
        <v>342</v>
      </c>
      <c r="C21" s="7" t="s">
        <v>343</v>
      </c>
      <c r="D21" s="7" t="s">
        <v>14</v>
      </c>
      <c r="E21" s="8">
        <v>13937.81</v>
      </c>
      <c r="F21" s="8">
        <v>2990</v>
      </c>
      <c r="G21" s="9">
        <v>10</v>
      </c>
      <c r="H21" s="13">
        <v>42909</v>
      </c>
      <c r="I21" s="14" t="s">
        <v>15</v>
      </c>
      <c r="J21" s="16"/>
      <c r="K21" s="16"/>
      <c r="L21" s="17"/>
      <c r="M21" s="16"/>
      <c r="O21" s="16"/>
      <c r="P21" s="17"/>
    </row>
    <row r="22" spans="1:16" s="5" customFormat="1" ht="26.1" customHeight="1" x14ac:dyDescent="0.2">
      <c r="A22" s="38">
        <v>19</v>
      </c>
      <c r="B22" s="7" t="s">
        <v>268</v>
      </c>
      <c r="C22" s="7" t="s">
        <v>269</v>
      </c>
      <c r="D22" s="7" t="s">
        <v>8</v>
      </c>
      <c r="E22" s="8">
        <v>10803.46</v>
      </c>
      <c r="F22" s="8">
        <v>2044</v>
      </c>
      <c r="G22" s="9">
        <v>6</v>
      </c>
      <c r="H22" s="10">
        <v>42874</v>
      </c>
      <c r="I22" s="14" t="s">
        <v>11</v>
      </c>
      <c r="J22" s="16"/>
      <c r="K22" s="16"/>
      <c r="L22" s="17"/>
      <c r="M22" s="16"/>
      <c r="O22" s="16"/>
      <c r="P22" s="17"/>
    </row>
    <row r="23" spans="1:16" s="5" customFormat="1" ht="26.1" customHeight="1" x14ac:dyDescent="0.2">
      <c r="A23" s="38">
        <v>20</v>
      </c>
      <c r="B23" s="7" t="s">
        <v>353</v>
      </c>
      <c r="C23" s="7" t="s">
        <v>354</v>
      </c>
      <c r="D23" s="7" t="s">
        <v>10</v>
      </c>
      <c r="E23" s="8">
        <v>10527</v>
      </c>
      <c r="F23" s="8">
        <v>2328</v>
      </c>
      <c r="G23" s="9">
        <v>10</v>
      </c>
      <c r="H23" s="10">
        <v>42888</v>
      </c>
      <c r="I23" s="14" t="s">
        <v>349</v>
      </c>
      <c r="J23" s="16"/>
      <c r="K23" s="16"/>
      <c r="L23" s="17"/>
      <c r="M23" s="16"/>
      <c r="O23" s="16"/>
      <c r="P23" s="17"/>
    </row>
    <row r="24" spans="1:16" s="5" customFormat="1" ht="26.1" customHeight="1" x14ac:dyDescent="0.2">
      <c r="A24" s="38">
        <v>21</v>
      </c>
      <c r="B24" s="7" t="s">
        <v>340</v>
      </c>
      <c r="C24" s="7" t="s">
        <v>341</v>
      </c>
      <c r="D24" s="7" t="s">
        <v>10</v>
      </c>
      <c r="E24" s="8">
        <v>9406.58</v>
      </c>
      <c r="F24" s="8">
        <v>2059</v>
      </c>
      <c r="G24" s="9">
        <v>10</v>
      </c>
      <c r="H24" s="13">
        <v>42902</v>
      </c>
      <c r="I24" s="14" t="s">
        <v>11</v>
      </c>
      <c r="J24" s="16"/>
      <c r="K24" s="16"/>
      <c r="L24" s="17"/>
      <c r="M24" s="16"/>
      <c r="O24" s="16"/>
      <c r="P24" s="17"/>
    </row>
    <row r="25" spans="1:16" s="5" customFormat="1" ht="26.1" customHeight="1" x14ac:dyDescent="0.2">
      <c r="A25" s="38">
        <v>22</v>
      </c>
      <c r="B25" s="7" t="s">
        <v>192</v>
      </c>
      <c r="C25" s="7" t="s">
        <v>193</v>
      </c>
      <c r="D25" s="7" t="s">
        <v>8</v>
      </c>
      <c r="E25" s="8">
        <v>6967.29</v>
      </c>
      <c r="F25" s="8">
        <v>1701</v>
      </c>
      <c r="G25" s="9">
        <v>5</v>
      </c>
      <c r="H25" s="10">
        <v>42825</v>
      </c>
      <c r="I25" s="14" t="s">
        <v>32</v>
      </c>
      <c r="J25" s="16"/>
      <c r="K25" s="16"/>
      <c r="L25" s="17"/>
      <c r="M25" s="16"/>
      <c r="O25" s="16"/>
      <c r="P25" s="17"/>
    </row>
    <row r="26" spans="1:16" s="5" customFormat="1" ht="26.1" customHeight="1" x14ac:dyDescent="0.2">
      <c r="A26" s="38">
        <v>23</v>
      </c>
      <c r="B26" s="23" t="s">
        <v>234</v>
      </c>
      <c r="C26" s="23" t="s">
        <v>235</v>
      </c>
      <c r="D26" s="23" t="s">
        <v>8</v>
      </c>
      <c r="E26" s="61">
        <v>6615.96</v>
      </c>
      <c r="F26" s="61">
        <v>1222</v>
      </c>
      <c r="G26" s="25">
        <v>9</v>
      </c>
      <c r="H26" s="10">
        <v>42853</v>
      </c>
      <c r="I26" s="14" t="s">
        <v>21</v>
      </c>
      <c r="J26" s="16"/>
      <c r="K26" s="16"/>
      <c r="L26" s="17"/>
      <c r="M26" s="16"/>
      <c r="O26" s="16"/>
      <c r="P26" s="17"/>
    </row>
    <row r="27" spans="1:16" s="5" customFormat="1" ht="26.1" customHeight="1" x14ac:dyDescent="0.2">
      <c r="A27" s="38">
        <v>24</v>
      </c>
      <c r="B27" s="7" t="s">
        <v>369</v>
      </c>
      <c r="C27" s="7" t="s">
        <v>370</v>
      </c>
      <c r="D27" s="7" t="s">
        <v>371</v>
      </c>
      <c r="E27" s="8">
        <v>5999</v>
      </c>
      <c r="F27" s="8">
        <v>2773</v>
      </c>
      <c r="G27" s="9">
        <v>1</v>
      </c>
      <c r="H27" s="10">
        <v>42654</v>
      </c>
      <c r="I27" s="11" t="s">
        <v>368</v>
      </c>
      <c r="J27" s="65" t="s">
        <v>401</v>
      </c>
    </row>
    <row r="28" spans="1:16" s="5" customFormat="1" ht="26.1" customHeight="1" x14ac:dyDescent="0.2">
      <c r="A28" s="38">
        <v>25</v>
      </c>
      <c r="B28" s="7" t="s">
        <v>317</v>
      </c>
      <c r="C28" s="7" t="s">
        <v>318</v>
      </c>
      <c r="D28" s="7" t="s">
        <v>8</v>
      </c>
      <c r="E28" s="8">
        <v>4170.9399999999996</v>
      </c>
      <c r="F28" s="8">
        <v>893</v>
      </c>
      <c r="G28" s="9">
        <v>14</v>
      </c>
      <c r="H28" s="10">
        <v>42888</v>
      </c>
      <c r="I28" s="14" t="s">
        <v>16</v>
      </c>
      <c r="J28" s="16"/>
      <c r="K28" s="16"/>
      <c r="L28" s="17"/>
      <c r="M28" s="16"/>
      <c r="O28" s="16"/>
      <c r="P28" s="17"/>
    </row>
    <row r="29" spans="1:16" s="5" customFormat="1" ht="26.1" customHeight="1" x14ac:dyDescent="0.2">
      <c r="A29" s="38">
        <v>26</v>
      </c>
      <c r="B29" s="7" t="s">
        <v>363</v>
      </c>
      <c r="C29" s="7" t="s">
        <v>364</v>
      </c>
      <c r="D29" s="7" t="s">
        <v>10</v>
      </c>
      <c r="E29" s="8">
        <v>3892.5</v>
      </c>
      <c r="F29" s="15">
        <v>906</v>
      </c>
      <c r="G29" s="9">
        <v>7</v>
      </c>
      <c r="H29" s="10">
        <v>42888</v>
      </c>
      <c r="I29" s="11" t="s">
        <v>20</v>
      </c>
      <c r="J29" s="16"/>
      <c r="K29" s="16"/>
      <c r="L29" s="17"/>
      <c r="M29" s="16"/>
      <c r="O29" s="16"/>
      <c r="P29" s="17"/>
    </row>
    <row r="30" spans="1:16" s="5" customFormat="1" ht="26.1" customHeight="1" x14ac:dyDescent="0.2">
      <c r="A30" s="38">
        <v>27</v>
      </c>
      <c r="B30" s="7" t="s">
        <v>360</v>
      </c>
      <c r="C30" s="7" t="s">
        <v>361</v>
      </c>
      <c r="D30" s="7" t="s">
        <v>362</v>
      </c>
      <c r="E30" s="8">
        <v>2725.9</v>
      </c>
      <c r="F30" s="15">
        <v>682</v>
      </c>
      <c r="G30" s="9">
        <v>9</v>
      </c>
      <c r="H30" s="10">
        <v>42895</v>
      </c>
      <c r="I30" s="11" t="s">
        <v>20</v>
      </c>
      <c r="J30" s="16"/>
      <c r="K30" s="16"/>
      <c r="L30" s="17"/>
      <c r="M30" s="16"/>
      <c r="O30" s="16"/>
      <c r="P30" s="17"/>
    </row>
    <row r="31" spans="1:16" s="5" customFormat="1" ht="26.1" customHeight="1" x14ac:dyDescent="0.2">
      <c r="A31" s="38">
        <v>28</v>
      </c>
      <c r="B31" s="7" t="s">
        <v>386</v>
      </c>
      <c r="C31" s="7" t="s">
        <v>387</v>
      </c>
      <c r="D31" s="7" t="s">
        <v>10</v>
      </c>
      <c r="E31" s="8">
        <v>2644</v>
      </c>
      <c r="F31" s="8">
        <v>1134</v>
      </c>
      <c r="G31" s="9">
        <v>1</v>
      </c>
      <c r="H31" s="10" t="s">
        <v>388</v>
      </c>
      <c r="I31" s="11" t="s">
        <v>368</v>
      </c>
      <c r="J31" s="65" t="s">
        <v>401</v>
      </c>
    </row>
    <row r="32" spans="1:16" s="5" customFormat="1" ht="26.1" customHeight="1" x14ac:dyDescent="0.2">
      <c r="A32" s="38">
        <v>29</v>
      </c>
      <c r="B32" s="7" t="s">
        <v>279</v>
      </c>
      <c r="C32" s="7" t="s">
        <v>280</v>
      </c>
      <c r="D32" s="7" t="s">
        <v>14</v>
      </c>
      <c r="E32" s="8">
        <v>2614.9499999999998</v>
      </c>
      <c r="F32" s="8">
        <v>488</v>
      </c>
      <c r="G32" s="9">
        <v>8</v>
      </c>
      <c r="H32" s="13">
        <v>42860</v>
      </c>
      <c r="I32" s="14" t="s">
        <v>15</v>
      </c>
      <c r="J32" s="16"/>
      <c r="K32" s="16"/>
      <c r="L32" s="17"/>
      <c r="M32" s="16"/>
      <c r="O32" s="16"/>
      <c r="P32" s="17"/>
    </row>
    <row r="33" spans="1:16" s="5" customFormat="1" ht="26.1" customHeight="1" x14ac:dyDescent="0.2">
      <c r="A33" s="38">
        <v>30</v>
      </c>
      <c r="B33" s="7" t="s">
        <v>389</v>
      </c>
      <c r="C33" s="7" t="s">
        <v>389</v>
      </c>
      <c r="D33" s="7" t="s">
        <v>134</v>
      </c>
      <c r="E33" s="8">
        <v>2543.4</v>
      </c>
      <c r="F33" s="15">
        <v>1372</v>
      </c>
      <c r="G33" s="9">
        <v>1</v>
      </c>
      <c r="H33" s="10" t="s">
        <v>390</v>
      </c>
      <c r="I33" s="11" t="s">
        <v>368</v>
      </c>
      <c r="J33" s="65" t="s">
        <v>401</v>
      </c>
      <c r="K33" s="16"/>
      <c r="L33" s="17"/>
      <c r="M33" s="16"/>
      <c r="O33" s="16"/>
      <c r="P33" s="17"/>
    </row>
    <row r="34" spans="1:16" s="5" customFormat="1" ht="26.1" customHeight="1" x14ac:dyDescent="0.2">
      <c r="A34" s="38">
        <v>31</v>
      </c>
      <c r="B34" s="7" t="s">
        <v>399</v>
      </c>
      <c r="C34" s="7" t="s">
        <v>399</v>
      </c>
      <c r="D34" s="7" t="s">
        <v>134</v>
      </c>
      <c r="E34" s="8">
        <v>2483.1</v>
      </c>
      <c r="F34" s="8">
        <v>995</v>
      </c>
      <c r="G34" s="9">
        <v>1</v>
      </c>
      <c r="H34" s="10" t="s">
        <v>400</v>
      </c>
      <c r="I34" s="11" t="s">
        <v>368</v>
      </c>
      <c r="J34" s="65" t="s">
        <v>401</v>
      </c>
    </row>
    <row r="35" spans="1:16" s="5" customFormat="1" ht="26.1" customHeight="1" x14ac:dyDescent="0.2">
      <c r="A35" s="38">
        <v>32</v>
      </c>
      <c r="B35" s="7" t="s">
        <v>372</v>
      </c>
      <c r="C35" s="7" t="s">
        <v>373</v>
      </c>
      <c r="D35" s="7" t="s">
        <v>374</v>
      </c>
      <c r="E35" s="8">
        <v>2465</v>
      </c>
      <c r="F35" s="8">
        <v>1321</v>
      </c>
      <c r="G35" s="9">
        <v>1</v>
      </c>
      <c r="H35" s="10">
        <v>40789</v>
      </c>
      <c r="I35" s="11" t="s">
        <v>368</v>
      </c>
      <c r="J35" s="65" t="s">
        <v>401</v>
      </c>
      <c r="K35" s="19"/>
    </row>
    <row r="36" spans="1:16" s="5" customFormat="1" ht="26.1" customHeight="1" x14ac:dyDescent="0.2">
      <c r="A36" s="38">
        <v>33</v>
      </c>
      <c r="B36" s="7" t="s">
        <v>365</v>
      </c>
      <c r="C36" s="7" t="s">
        <v>366</v>
      </c>
      <c r="D36" s="7" t="s">
        <v>367</v>
      </c>
      <c r="E36" s="8">
        <v>2363</v>
      </c>
      <c r="F36" s="8">
        <v>1074</v>
      </c>
      <c r="G36" s="9">
        <v>1</v>
      </c>
      <c r="H36" s="10">
        <v>42030</v>
      </c>
      <c r="I36" s="11" t="s">
        <v>368</v>
      </c>
      <c r="J36" s="65" t="s">
        <v>401</v>
      </c>
    </row>
    <row r="37" spans="1:16" s="5" customFormat="1" ht="26.1" customHeight="1" x14ac:dyDescent="0.2">
      <c r="A37" s="38">
        <v>34</v>
      </c>
      <c r="B37" s="7" t="s">
        <v>358</v>
      </c>
      <c r="C37" s="7" t="s">
        <v>359</v>
      </c>
      <c r="D37" s="7" t="s">
        <v>10</v>
      </c>
      <c r="E37" s="8">
        <v>2128</v>
      </c>
      <c r="F37" s="8">
        <v>564</v>
      </c>
      <c r="G37" s="9">
        <v>5</v>
      </c>
      <c r="H37" s="10">
        <v>42902</v>
      </c>
      <c r="I37" s="14" t="s">
        <v>349</v>
      </c>
      <c r="J37" s="16"/>
      <c r="K37" s="16"/>
      <c r="L37" s="17"/>
      <c r="M37" s="16"/>
      <c r="O37" s="16"/>
      <c r="P37" s="17"/>
    </row>
    <row r="38" spans="1:16" s="5" customFormat="1" ht="26.1" customHeight="1" x14ac:dyDescent="0.2">
      <c r="A38" s="38">
        <v>35</v>
      </c>
      <c r="B38" s="7" t="s">
        <v>375</v>
      </c>
      <c r="C38" s="7" t="s">
        <v>376</v>
      </c>
      <c r="D38" s="7" t="s">
        <v>374</v>
      </c>
      <c r="E38" s="8">
        <v>1879</v>
      </c>
      <c r="F38" s="8">
        <v>946</v>
      </c>
      <c r="G38" s="9">
        <v>1</v>
      </c>
      <c r="H38" s="10">
        <v>41307</v>
      </c>
      <c r="I38" s="11" t="s">
        <v>368</v>
      </c>
      <c r="J38" s="65" t="s">
        <v>401</v>
      </c>
    </row>
    <row r="39" spans="1:16" s="5" customFormat="1" ht="26.1" customHeight="1" x14ac:dyDescent="0.2">
      <c r="A39" s="38">
        <v>36</v>
      </c>
      <c r="B39" s="12" t="s">
        <v>377</v>
      </c>
      <c r="C39" s="62" t="s">
        <v>378</v>
      </c>
      <c r="D39" s="62" t="s">
        <v>224</v>
      </c>
      <c r="E39" s="8">
        <v>895</v>
      </c>
      <c r="F39" s="21">
        <v>455</v>
      </c>
      <c r="G39" s="63">
        <v>1</v>
      </c>
      <c r="H39" s="13">
        <v>42301</v>
      </c>
      <c r="I39" s="11" t="s">
        <v>368</v>
      </c>
      <c r="J39" s="65" t="s">
        <v>401</v>
      </c>
    </row>
    <row r="40" spans="1:16" s="5" customFormat="1" ht="26.1" customHeight="1" x14ac:dyDescent="0.2">
      <c r="A40" s="38">
        <v>37</v>
      </c>
      <c r="B40" s="7" t="s">
        <v>291</v>
      </c>
      <c r="C40" s="7" t="s">
        <v>292</v>
      </c>
      <c r="D40" s="7" t="s">
        <v>8</v>
      </c>
      <c r="E40" s="8">
        <v>808.69</v>
      </c>
      <c r="F40" s="8">
        <v>208</v>
      </c>
      <c r="G40" s="9">
        <v>18</v>
      </c>
      <c r="H40" s="10">
        <v>42881</v>
      </c>
      <c r="I40" s="14" t="s">
        <v>16</v>
      </c>
      <c r="J40" s="16"/>
      <c r="K40" s="16"/>
      <c r="L40" s="17"/>
      <c r="M40" s="16"/>
      <c r="O40" s="16"/>
      <c r="P40" s="17"/>
    </row>
    <row r="41" spans="1:16" s="5" customFormat="1" ht="26.1" customHeight="1" x14ac:dyDescent="0.2">
      <c r="A41" s="38">
        <v>38</v>
      </c>
      <c r="B41" s="7" t="s">
        <v>384</v>
      </c>
      <c r="C41" s="7" t="s">
        <v>384</v>
      </c>
      <c r="D41" s="7" t="s">
        <v>134</v>
      </c>
      <c r="E41" s="8">
        <v>663.6</v>
      </c>
      <c r="F41" s="15">
        <v>362</v>
      </c>
      <c r="G41" s="9">
        <v>1</v>
      </c>
      <c r="H41" s="10" t="s">
        <v>385</v>
      </c>
      <c r="I41" s="11" t="s">
        <v>368</v>
      </c>
      <c r="J41" s="65" t="s">
        <v>401</v>
      </c>
      <c r="K41" s="16"/>
      <c r="L41" s="17"/>
      <c r="M41" s="16"/>
      <c r="O41" s="16"/>
      <c r="P41" s="17"/>
    </row>
    <row r="42" spans="1:16" s="5" customFormat="1" ht="26.1" customHeight="1" x14ac:dyDescent="0.2">
      <c r="A42" s="38">
        <v>39</v>
      </c>
      <c r="B42" s="7" t="s">
        <v>208</v>
      </c>
      <c r="C42" s="7" t="s">
        <v>209</v>
      </c>
      <c r="D42" s="7" t="s">
        <v>210</v>
      </c>
      <c r="E42" s="8">
        <v>577.6</v>
      </c>
      <c r="F42" s="8">
        <v>213</v>
      </c>
      <c r="G42" s="9">
        <v>5</v>
      </c>
      <c r="H42" s="10">
        <v>42797</v>
      </c>
      <c r="I42" s="14" t="s">
        <v>16</v>
      </c>
      <c r="J42" s="16"/>
      <c r="K42" s="16"/>
      <c r="L42" s="17"/>
      <c r="M42" s="16"/>
      <c r="O42" s="16"/>
      <c r="P42" s="17"/>
    </row>
    <row r="43" spans="1:16" s="5" customFormat="1" ht="26.1" customHeight="1" x14ac:dyDescent="0.2">
      <c r="A43" s="38">
        <v>40</v>
      </c>
      <c r="B43" s="7" t="s">
        <v>108</v>
      </c>
      <c r="C43" s="7" t="s">
        <v>109</v>
      </c>
      <c r="D43" s="7" t="s">
        <v>10</v>
      </c>
      <c r="E43" s="8">
        <v>564</v>
      </c>
      <c r="F43" s="8">
        <v>345</v>
      </c>
      <c r="G43" s="9">
        <v>1</v>
      </c>
      <c r="H43" s="24">
        <v>42748</v>
      </c>
      <c r="I43" s="11" t="s">
        <v>11</v>
      </c>
      <c r="J43" s="16"/>
      <c r="K43" s="16"/>
      <c r="L43" s="17"/>
      <c r="M43" s="16"/>
      <c r="O43" s="16"/>
      <c r="P43" s="17"/>
    </row>
    <row r="44" spans="1:16" s="5" customFormat="1" ht="26.1" customHeight="1" x14ac:dyDescent="0.2">
      <c r="A44" s="38">
        <v>41</v>
      </c>
      <c r="B44" s="7" t="s">
        <v>325</v>
      </c>
      <c r="C44" s="7" t="s">
        <v>326</v>
      </c>
      <c r="D44" s="7" t="s">
        <v>8</v>
      </c>
      <c r="E44" s="8">
        <v>544.5</v>
      </c>
      <c r="F44" s="8">
        <v>345</v>
      </c>
      <c r="G44" s="9">
        <v>1</v>
      </c>
      <c r="H44" s="24">
        <v>42503</v>
      </c>
      <c r="I44" s="11" t="s">
        <v>32</v>
      </c>
      <c r="J44" s="16"/>
      <c r="K44" s="16"/>
      <c r="L44" s="17"/>
      <c r="M44" s="16"/>
      <c r="O44" s="16"/>
      <c r="P44" s="17"/>
    </row>
    <row r="45" spans="1:16" s="5" customFormat="1" ht="26.1" customHeight="1" x14ac:dyDescent="0.2">
      <c r="A45" s="38">
        <v>42</v>
      </c>
      <c r="B45" s="7" t="s">
        <v>321</v>
      </c>
      <c r="C45" s="7" t="s">
        <v>321</v>
      </c>
      <c r="D45" s="7" t="s">
        <v>8</v>
      </c>
      <c r="E45" s="8">
        <v>518.16999999999996</v>
      </c>
      <c r="F45" s="15">
        <v>273</v>
      </c>
      <c r="G45" s="9">
        <v>3</v>
      </c>
      <c r="H45" s="24">
        <v>42447</v>
      </c>
      <c r="I45" s="14" t="s">
        <v>322</v>
      </c>
      <c r="J45" s="16"/>
      <c r="O45" s="16"/>
      <c r="P45" s="17"/>
    </row>
    <row r="46" spans="1:16" s="5" customFormat="1" ht="26.1" customHeight="1" x14ac:dyDescent="0.2">
      <c r="A46" s="38">
        <v>43</v>
      </c>
      <c r="B46" s="7" t="s">
        <v>285</v>
      </c>
      <c r="C46" s="7" t="s">
        <v>286</v>
      </c>
      <c r="D46" s="7" t="s">
        <v>8</v>
      </c>
      <c r="E46" s="8">
        <v>492.99</v>
      </c>
      <c r="F46" s="8">
        <v>276</v>
      </c>
      <c r="G46" s="9">
        <v>2</v>
      </c>
      <c r="H46" s="10">
        <v>42566</v>
      </c>
      <c r="I46" s="14" t="s">
        <v>13</v>
      </c>
      <c r="J46" s="16"/>
      <c r="K46" s="16"/>
      <c r="L46" s="17"/>
      <c r="M46" s="16"/>
      <c r="O46" s="16"/>
      <c r="P46" s="17"/>
    </row>
    <row r="47" spans="1:16" s="5" customFormat="1" ht="26.1" customHeight="1" x14ac:dyDescent="0.2">
      <c r="A47" s="38">
        <v>44</v>
      </c>
      <c r="B47" s="7" t="s">
        <v>67</v>
      </c>
      <c r="C47" s="7" t="s">
        <v>68</v>
      </c>
      <c r="D47" s="7" t="s">
        <v>8</v>
      </c>
      <c r="E47" s="8">
        <v>484.86</v>
      </c>
      <c r="F47" s="8">
        <v>245</v>
      </c>
      <c r="G47" s="9">
        <v>1</v>
      </c>
      <c r="H47" s="10">
        <v>42727</v>
      </c>
      <c r="I47" s="11" t="s">
        <v>36</v>
      </c>
      <c r="J47" s="16"/>
      <c r="K47" s="16"/>
      <c r="L47" s="42"/>
      <c r="M47" s="16"/>
      <c r="O47" s="16"/>
      <c r="P47" s="17"/>
    </row>
    <row r="48" spans="1:16" s="5" customFormat="1" ht="26.1" customHeight="1" x14ac:dyDescent="0.2">
      <c r="A48" s="38">
        <v>45</v>
      </c>
      <c r="B48" s="12" t="s">
        <v>71</v>
      </c>
      <c r="C48" s="7" t="s">
        <v>72</v>
      </c>
      <c r="D48" s="7" t="s">
        <v>73</v>
      </c>
      <c r="E48" s="8">
        <v>414</v>
      </c>
      <c r="F48" s="8">
        <v>79</v>
      </c>
      <c r="G48" s="9">
        <v>1</v>
      </c>
      <c r="H48" s="51">
        <v>42713</v>
      </c>
      <c r="I48" s="11" t="s">
        <v>20</v>
      </c>
      <c r="L48" s="29"/>
    </row>
    <row r="49" spans="1:16" s="5" customFormat="1" ht="26.1" customHeight="1" x14ac:dyDescent="0.2">
      <c r="A49" s="38">
        <v>46</v>
      </c>
      <c r="B49" s="7" t="s">
        <v>313</v>
      </c>
      <c r="C49" s="7" t="s">
        <v>314</v>
      </c>
      <c r="D49" s="7" t="s">
        <v>8</v>
      </c>
      <c r="E49" s="8">
        <v>411.9</v>
      </c>
      <c r="F49" s="8">
        <v>242</v>
      </c>
      <c r="G49" s="9">
        <v>2</v>
      </c>
      <c r="H49" s="24">
        <v>42405</v>
      </c>
      <c r="I49" s="14" t="s">
        <v>13</v>
      </c>
      <c r="J49" s="16"/>
      <c r="K49" s="16"/>
      <c r="L49" s="17"/>
      <c r="M49" s="16"/>
      <c r="O49" s="16"/>
      <c r="P49" s="17"/>
    </row>
    <row r="50" spans="1:16" s="5" customFormat="1" ht="26.1" customHeight="1" x14ac:dyDescent="0.2">
      <c r="A50" s="38">
        <v>47</v>
      </c>
      <c r="B50" s="12" t="s">
        <v>297</v>
      </c>
      <c r="C50" s="12" t="s">
        <v>298</v>
      </c>
      <c r="D50" s="7" t="s">
        <v>216</v>
      </c>
      <c r="E50" s="8">
        <v>387.6</v>
      </c>
      <c r="F50" s="8">
        <v>103</v>
      </c>
      <c r="G50" s="9">
        <v>6</v>
      </c>
      <c r="H50" s="51">
        <v>42860</v>
      </c>
      <c r="I50" s="54" t="s">
        <v>20</v>
      </c>
    </row>
    <row r="51" spans="1:16" s="5" customFormat="1" ht="26.1" customHeight="1" x14ac:dyDescent="0.2">
      <c r="A51" s="38">
        <v>48</v>
      </c>
      <c r="B51" s="58" t="s">
        <v>282</v>
      </c>
      <c r="C51" s="7" t="s">
        <v>281</v>
      </c>
      <c r="D51" s="7" t="s">
        <v>8</v>
      </c>
      <c r="E51" s="8">
        <v>374.4</v>
      </c>
      <c r="F51" s="8">
        <v>221</v>
      </c>
      <c r="G51" s="9">
        <v>1</v>
      </c>
      <c r="H51" s="24">
        <v>42650</v>
      </c>
      <c r="I51" s="54" t="s">
        <v>36</v>
      </c>
      <c r="J51" s="16"/>
      <c r="K51" s="16"/>
      <c r="L51" s="17"/>
      <c r="M51" s="16"/>
      <c r="O51" s="16"/>
      <c r="P51" s="17"/>
    </row>
    <row r="52" spans="1:16" s="5" customFormat="1" ht="26.1" customHeight="1" x14ac:dyDescent="0.2">
      <c r="A52" s="38">
        <v>49</v>
      </c>
      <c r="B52" s="7" t="s">
        <v>305</v>
      </c>
      <c r="C52" s="7" t="s">
        <v>304</v>
      </c>
      <c r="D52" s="7" t="s">
        <v>8</v>
      </c>
      <c r="E52" s="8">
        <v>373.80000000000007</v>
      </c>
      <c r="F52" s="8">
        <v>226</v>
      </c>
      <c r="G52" s="9">
        <v>1</v>
      </c>
      <c r="H52" s="24">
        <v>42587</v>
      </c>
      <c r="I52" s="54" t="s">
        <v>36</v>
      </c>
      <c r="J52" s="16"/>
      <c r="K52" s="16"/>
      <c r="L52" s="42"/>
      <c r="M52" s="16"/>
      <c r="O52" s="16"/>
      <c r="P52" s="17"/>
    </row>
    <row r="53" spans="1:16" s="5" customFormat="1" ht="26.1" customHeight="1" x14ac:dyDescent="0.2">
      <c r="A53" s="38">
        <v>50</v>
      </c>
      <c r="B53" s="7" t="s">
        <v>397</v>
      </c>
      <c r="C53" s="7" t="s">
        <v>398</v>
      </c>
      <c r="D53" s="7" t="s">
        <v>10</v>
      </c>
      <c r="E53" s="8">
        <v>371</v>
      </c>
      <c r="F53" s="8">
        <v>246</v>
      </c>
      <c r="G53" s="9">
        <v>1</v>
      </c>
      <c r="H53" s="24" t="s">
        <v>134</v>
      </c>
      <c r="I53" s="11" t="s">
        <v>368</v>
      </c>
      <c r="J53" s="65" t="s">
        <v>401</v>
      </c>
    </row>
    <row r="54" spans="1:16" s="5" customFormat="1" ht="26.1" customHeight="1" x14ac:dyDescent="0.2">
      <c r="A54" s="38">
        <v>51</v>
      </c>
      <c r="B54" s="7" t="s">
        <v>149</v>
      </c>
      <c r="C54" s="7" t="s">
        <v>150</v>
      </c>
      <c r="D54" s="7" t="s">
        <v>8</v>
      </c>
      <c r="E54" s="8">
        <v>360.49</v>
      </c>
      <c r="F54" s="8">
        <v>151</v>
      </c>
      <c r="G54" s="9">
        <v>2</v>
      </c>
      <c r="H54" s="10">
        <v>42790</v>
      </c>
      <c r="I54" s="11" t="s">
        <v>11</v>
      </c>
      <c r="J54" s="16"/>
      <c r="K54" s="16"/>
      <c r="L54" s="17"/>
      <c r="M54" s="16"/>
      <c r="O54" s="16"/>
      <c r="P54" s="17"/>
    </row>
    <row r="55" spans="1:16" s="5" customFormat="1" ht="26.1" customHeight="1" x14ac:dyDescent="0.2">
      <c r="A55" s="38">
        <v>52</v>
      </c>
      <c r="B55" s="7" t="s">
        <v>18</v>
      </c>
      <c r="C55" s="7" t="s">
        <v>19</v>
      </c>
      <c r="D55" s="7" t="s">
        <v>10</v>
      </c>
      <c r="E55" s="8">
        <v>349.7</v>
      </c>
      <c r="F55" s="15">
        <v>78</v>
      </c>
      <c r="G55" s="9">
        <v>1</v>
      </c>
      <c r="H55" s="24">
        <v>42244</v>
      </c>
      <c r="I55" s="54" t="s">
        <v>20</v>
      </c>
      <c r="J55" s="16"/>
      <c r="O55" s="16"/>
      <c r="P55" s="17"/>
    </row>
    <row r="56" spans="1:16" s="5" customFormat="1" ht="26.1" customHeight="1" x14ac:dyDescent="0.2">
      <c r="A56" s="38">
        <v>53</v>
      </c>
      <c r="B56" s="7" t="s">
        <v>44</v>
      </c>
      <c r="C56" s="7" t="s">
        <v>45</v>
      </c>
      <c r="D56" s="7" t="s">
        <v>8</v>
      </c>
      <c r="E56" s="8">
        <v>343.6</v>
      </c>
      <c r="F56" s="8">
        <v>198</v>
      </c>
      <c r="G56" s="9">
        <v>2</v>
      </c>
      <c r="H56" s="24">
        <v>42664</v>
      </c>
      <c r="I56" s="54" t="s">
        <v>13</v>
      </c>
      <c r="J56" s="16"/>
      <c r="K56" s="16"/>
      <c r="L56" s="17"/>
      <c r="M56" s="16"/>
      <c r="O56" s="16"/>
      <c r="P56" s="17"/>
    </row>
    <row r="57" spans="1:16" s="5" customFormat="1" ht="26.1" customHeight="1" x14ac:dyDescent="0.2">
      <c r="A57" s="38">
        <v>54</v>
      </c>
      <c r="B57" s="7" t="s">
        <v>140</v>
      </c>
      <c r="C57" s="7" t="s">
        <v>140</v>
      </c>
      <c r="D57" s="7" t="s">
        <v>12</v>
      </c>
      <c r="E57" s="8">
        <v>342.6</v>
      </c>
      <c r="F57" s="8">
        <v>133</v>
      </c>
      <c r="G57" s="9">
        <v>2</v>
      </c>
      <c r="H57" s="10">
        <v>42790</v>
      </c>
      <c r="I57" s="11" t="s">
        <v>11</v>
      </c>
      <c r="J57" s="16"/>
      <c r="K57" s="16"/>
      <c r="L57" s="17"/>
      <c r="M57" s="16"/>
      <c r="O57" s="16"/>
      <c r="P57" s="17"/>
    </row>
    <row r="58" spans="1:16" s="5" customFormat="1" ht="26.1" customHeight="1" x14ac:dyDescent="0.2">
      <c r="A58" s="38">
        <v>55</v>
      </c>
      <c r="B58" s="7" t="s">
        <v>327</v>
      </c>
      <c r="C58" s="7" t="s">
        <v>328</v>
      </c>
      <c r="D58" s="7" t="s">
        <v>14</v>
      </c>
      <c r="E58" s="8">
        <v>335.6</v>
      </c>
      <c r="F58" s="15">
        <v>197</v>
      </c>
      <c r="G58" s="9">
        <v>1</v>
      </c>
      <c r="H58" s="10">
        <v>42461</v>
      </c>
      <c r="I58" s="11" t="s">
        <v>329</v>
      </c>
      <c r="J58" s="16"/>
      <c r="K58" s="16"/>
      <c r="L58" s="17"/>
      <c r="M58" s="16"/>
      <c r="O58" s="16"/>
      <c r="P58" s="17"/>
    </row>
    <row r="59" spans="1:16" s="5" customFormat="1" ht="26.1" customHeight="1" x14ac:dyDescent="0.2">
      <c r="A59" s="38">
        <v>56</v>
      </c>
      <c r="B59" s="7" t="s">
        <v>379</v>
      </c>
      <c r="C59" s="7" t="s">
        <v>380</v>
      </c>
      <c r="D59" s="7" t="s">
        <v>371</v>
      </c>
      <c r="E59" s="8">
        <v>306</v>
      </c>
      <c r="F59" s="8">
        <v>154</v>
      </c>
      <c r="G59" s="9">
        <v>1</v>
      </c>
      <c r="H59" s="10">
        <v>41895</v>
      </c>
      <c r="I59" s="11" t="s">
        <v>368</v>
      </c>
      <c r="J59" s="65" t="s">
        <v>401</v>
      </c>
    </row>
    <row r="60" spans="1:16" s="5" customFormat="1" ht="26.1" customHeight="1" x14ac:dyDescent="0.2">
      <c r="A60" s="38">
        <v>57</v>
      </c>
      <c r="B60" s="7" t="s">
        <v>323</v>
      </c>
      <c r="C60" s="7" t="s">
        <v>324</v>
      </c>
      <c r="D60" s="7" t="s">
        <v>8</v>
      </c>
      <c r="E60" s="8">
        <v>252.72</v>
      </c>
      <c r="F60" s="8">
        <v>151</v>
      </c>
      <c r="G60" s="9">
        <v>2</v>
      </c>
      <c r="H60" s="10">
        <v>42601</v>
      </c>
      <c r="I60" s="11" t="s">
        <v>9</v>
      </c>
      <c r="J60" s="16"/>
      <c r="K60" s="16"/>
      <c r="L60" s="17"/>
      <c r="M60" s="16"/>
      <c r="O60" s="16"/>
      <c r="P60" s="17"/>
    </row>
    <row r="61" spans="1:16" s="5" customFormat="1" ht="26.1" customHeight="1" x14ac:dyDescent="0.2">
      <c r="A61" s="38">
        <v>58</v>
      </c>
      <c r="B61" s="7" t="s">
        <v>395</v>
      </c>
      <c r="C61" s="7" t="s">
        <v>396</v>
      </c>
      <c r="D61" s="7" t="s">
        <v>374</v>
      </c>
      <c r="E61" s="8">
        <v>234</v>
      </c>
      <c r="F61" s="8">
        <v>117</v>
      </c>
      <c r="G61" s="9">
        <v>1</v>
      </c>
      <c r="H61" s="10">
        <v>40810</v>
      </c>
      <c r="I61" s="11" t="s">
        <v>368</v>
      </c>
      <c r="J61" s="65" t="s">
        <v>401</v>
      </c>
    </row>
    <row r="62" spans="1:16" s="5" customFormat="1" ht="26.1" customHeight="1" x14ac:dyDescent="0.2">
      <c r="A62" s="38">
        <v>59</v>
      </c>
      <c r="B62" s="12" t="s">
        <v>332</v>
      </c>
      <c r="C62" s="7" t="s">
        <v>333</v>
      </c>
      <c r="D62" s="7" t="s">
        <v>8</v>
      </c>
      <c r="E62" s="8">
        <v>231.6</v>
      </c>
      <c r="F62" s="8">
        <v>130</v>
      </c>
      <c r="G62" s="9">
        <v>1</v>
      </c>
      <c r="H62" s="18">
        <v>42398</v>
      </c>
      <c r="I62" s="14" t="s">
        <v>11</v>
      </c>
    </row>
    <row r="63" spans="1:16" s="5" customFormat="1" ht="26.1" customHeight="1" x14ac:dyDescent="0.2">
      <c r="A63" s="38">
        <v>60</v>
      </c>
      <c r="B63" s="66" t="s">
        <v>61</v>
      </c>
      <c r="C63" s="23" t="s">
        <v>62</v>
      </c>
      <c r="D63" s="23" t="s">
        <v>8</v>
      </c>
      <c r="E63" s="61">
        <v>231</v>
      </c>
      <c r="F63" s="61">
        <v>42</v>
      </c>
      <c r="G63" s="25">
        <v>1</v>
      </c>
      <c r="H63" s="18">
        <v>42685</v>
      </c>
      <c r="I63" s="11" t="s">
        <v>20</v>
      </c>
    </row>
    <row r="64" spans="1:16" s="5" customFormat="1" ht="26.1" customHeight="1" x14ac:dyDescent="0.2">
      <c r="A64" s="38">
        <v>61</v>
      </c>
      <c r="B64" s="23" t="s">
        <v>391</v>
      </c>
      <c r="C64" s="23" t="s">
        <v>391</v>
      </c>
      <c r="D64" s="23" t="s">
        <v>134</v>
      </c>
      <c r="E64" s="61">
        <v>202</v>
      </c>
      <c r="F64" s="64">
        <v>84</v>
      </c>
      <c r="G64" s="25">
        <v>1</v>
      </c>
      <c r="H64" s="10" t="s">
        <v>392</v>
      </c>
      <c r="I64" s="11" t="s">
        <v>368</v>
      </c>
      <c r="J64" s="65" t="s">
        <v>401</v>
      </c>
      <c r="K64" s="16"/>
      <c r="L64" s="17"/>
      <c r="M64" s="16"/>
      <c r="O64" s="16"/>
      <c r="P64" s="17"/>
    </row>
    <row r="65" spans="1:19" s="5" customFormat="1" ht="26.1" customHeight="1" x14ac:dyDescent="0.2">
      <c r="A65" s="38">
        <v>62</v>
      </c>
      <c r="B65" s="23" t="s">
        <v>319</v>
      </c>
      <c r="C65" s="23" t="s">
        <v>320</v>
      </c>
      <c r="D65" s="23" t="s">
        <v>8</v>
      </c>
      <c r="E65" s="61">
        <v>185.8</v>
      </c>
      <c r="F65" s="64">
        <v>99</v>
      </c>
      <c r="G65" s="25">
        <v>2</v>
      </c>
      <c r="H65" s="10">
        <v>42433</v>
      </c>
      <c r="I65" s="11" t="s">
        <v>9</v>
      </c>
      <c r="J65" s="16"/>
      <c r="O65" s="16"/>
      <c r="P65" s="17"/>
    </row>
    <row r="66" spans="1:19" s="5" customFormat="1" ht="26.1" customHeight="1" x14ac:dyDescent="0.2">
      <c r="A66" s="38">
        <v>63</v>
      </c>
      <c r="B66" s="66" t="s">
        <v>37</v>
      </c>
      <c r="C66" s="23" t="s">
        <v>38</v>
      </c>
      <c r="D66" s="23" t="s">
        <v>10</v>
      </c>
      <c r="E66" s="61">
        <v>138.5</v>
      </c>
      <c r="F66" s="61">
        <v>35</v>
      </c>
      <c r="G66" s="25">
        <v>1</v>
      </c>
      <c r="H66" s="18">
        <v>42601</v>
      </c>
      <c r="I66" s="11" t="s">
        <v>20</v>
      </c>
    </row>
    <row r="67" spans="1:19" s="5" customFormat="1" ht="26.1" customHeight="1" x14ac:dyDescent="0.2">
      <c r="A67" s="38">
        <v>64</v>
      </c>
      <c r="B67" s="66" t="s">
        <v>330</v>
      </c>
      <c r="C67" s="23" t="s">
        <v>331</v>
      </c>
      <c r="D67" s="23" t="s">
        <v>224</v>
      </c>
      <c r="E67" s="61">
        <v>135</v>
      </c>
      <c r="F67" s="61">
        <v>77</v>
      </c>
      <c r="G67" s="25">
        <v>1</v>
      </c>
      <c r="H67" s="18">
        <v>42412</v>
      </c>
      <c r="I67" s="11" t="s">
        <v>329</v>
      </c>
    </row>
    <row r="68" spans="1:19" s="5" customFormat="1" ht="26.1" customHeight="1" x14ac:dyDescent="0.2">
      <c r="A68" s="38">
        <v>65</v>
      </c>
      <c r="B68" s="7" t="s">
        <v>381</v>
      </c>
      <c r="C68" s="23" t="s">
        <v>382</v>
      </c>
      <c r="D68" s="23" t="s">
        <v>383</v>
      </c>
      <c r="E68" s="8">
        <v>126</v>
      </c>
      <c r="F68" s="8">
        <v>63</v>
      </c>
      <c r="G68" s="25">
        <v>1</v>
      </c>
      <c r="H68" s="10">
        <v>41039</v>
      </c>
      <c r="I68" s="11" t="s">
        <v>368</v>
      </c>
      <c r="J68" s="65" t="s">
        <v>401</v>
      </c>
    </row>
    <row r="69" spans="1:19" s="5" customFormat="1" ht="26.1" customHeight="1" x14ac:dyDescent="0.2">
      <c r="A69" s="38">
        <v>66</v>
      </c>
      <c r="B69" s="7" t="s">
        <v>393</v>
      </c>
      <c r="C69" s="23" t="s">
        <v>394</v>
      </c>
      <c r="D69" s="23" t="s">
        <v>8</v>
      </c>
      <c r="E69" s="8">
        <v>79.2</v>
      </c>
      <c r="F69" s="8">
        <v>36</v>
      </c>
      <c r="G69" s="25">
        <v>1</v>
      </c>
      <c r="H69" s="10">
        <v>41906</v>
      </c>
      <c r="I69" s="11" t="s">
        <v>368</v>
      </c>
      <c r="J69" s="65" t="s">
        <v>401</v>
      </c>
    </row>
    <row r="70" spans="1:19" s="5" customFormat="1" ht="26.1" customHeight="1" x14ac:dyDescent="0.2">
      <c r="A70" s="38">
        <v>67</v>
      </c>
      <c r="B70" s="7" t="s">
        <v>141</v>
      </c>
      <c r="C70" s="7" t="s">
        <v>142</v>
      </c>
      <c r="D70" s="23" t="s">
        <v>8</v>
      </c>
      <c r="E70" s="8">
        <v>56.07</v>
      </c>
      <c r="F70" s="8">
        <v>23</v>
      </c>
      <c r="G70" s="25">
        <v>1</v>
      </c>
      <c r="H70" s="24">
        <v>42776</v>
      </c>
      <c r="I70" s="11" t="s">
        <v>31</v>
      </c>
      <c r="J70" s="16"/>
      <c r="K70" s="16"/>
      <c r="L70" s="17"/>
      <c r="M70" s="16"/>
      <c r="O70" s="16"/>
      <c r="P70" s="17"/>
    </row>
    <row r="71" spans="1:19" s="5" customFormat="1" ht="26.1" customHeight="1" x14ac:dyDescent="0.2">
      <c r="A71" s="38">
        <v>68</v>
      </c>
      <c r="B71" s="12" t="s">
        <v>47</v>
      </c>
      <c r="C71" s="66" t="s">
        <v>46</v>
      </c>
      <c r="D71" s="23" t="s">
        <v>10</v>
      </c>
      <c r="E71" s="8">
        <v>41.4</v>
      </c>
      <c r="F71" s="8">
        <v>8</v>
      </c>
      <c r="G71" s="25">
        <v>1</v>
      </c>
      <c r="H71" s="51">
        <v>42657</v>
      </c>
      <c r="I71" s="11" t="s">
        <v>20</v>
      </c>
    </row>
    <row r="72" spans="1:19" s="5" customFormat="1" ht="26.1" customHeight="1" x14ac:dyDescent="0.2">
      <c r="A72" s="38">
        <v>69</v>
      </c>
      <c r="B72" s="12" t="s">
        <v>334</v>
      </c>
      <c r="C72" s="7" t="s">
        <v>335</v>
      </c>
      <c r="D72" s="7" t="s">
        <v>14</v>
      </c>
      <c r="E72" s="8">
        <v>27</v>
      </c>
      <c r="F72" s="8">
        <v>15</v>
      </c>
      <c r="G72" s="9">
        <v>1</v>
      </c>
      <c r="H72" s="51">
        <v>42489</v>
      </c>
      <c r="I72" s="11" t="s">
        <v>11</v>
      </c>
    </row>
    <row r="73" spans="1:19" s="5" customFormat="1" ht="26.1" customHeight="1" x14ac:dyDescent="0.2">
      <c r="A73" s="38">
        <v>70</v>
      </c>
      <c r="B73" s="12" t="s">
        <v>138</v>
      </c>
      <c r="C73" s="7" t="s">
        <v>139</v>
      </c>
      <c r="D73" s="7" t="s">
        <v>76</v>
      </c>
      <c r="E73" s="8">
        <v>11</v>
      </c>
      <c r="F73" s="8">
        <v>2</v>
      </c>
      <c r="G73" s="9">
        <v>1</v>
      </c>
      <c r="H73" s="51">
        <v>42769</v>
      </c>
      <c r="I73" s="54" t="s">
        <v>43</v>
      </c>
    </row>
    <row r="74" spans="1:19" s="5" customFormat="1" ht="26.1" customHeight="1" x14ac:dyDescent="0.2">
      <c r="B74" s="26"/>
      <c r="C74" s="26"/>
      <c r="D74" s="26"/>
      <c r="E74" s="27"/>
      <c r="F74" s="27"/>
      <c r="G74" s="28"/>
      <c r="H74" s="29"/>
      <c r="I74" s="29"/>
      <c r="J74" s="16"/>
      <c r="O74" s="16"/>
      <c r="P74" s="17"/>
    </row>
    <row r="75" spans="1:19" s="5" customFormat="1" ht="26.1" customHeight="1" thickBot="1" x14ac:dyDescent="0.25">
      <c r="B75" s="30"/>
      <c r="C75" s="30"/>
      <c r="D75" s="30"/>
      <c r="E75" s="31">
        <f>SUM(E4:E74)</f>
        <v>1310890.3900000004</v>
      </c>
      <c r="F75" s="31">
        <f>SUM(F4:F74)</f>
        <v>267519</v>
      </c>
      <c r="H75" s="16"/>
      <c r="J75" s="16"/>
      <c r="O75" s="16"/>
      <c r="P75" s="17"/>
      <c r="Q75" s="19"/>
      <c r="S75" s="20"/>
    </row>
    <row r="77" spans="1:19" ht="15.6" x14ac:dyDescent="0.3">
      <c r="C77" s="48" t="s">
        <v>182</v>
      </c>
      <c r="E77" s="47">
        <f>'Sausis '!E50</f>
        <v>2056737.0400000005</v>
      </c>
      <c r="F77" s="47">
        <f>'Sausis '!F50</f>
        <v>424719</v>
      </c>
    </row>
    <row r="78" spans="1:19" ht="15.6" x14ac:dyDescent="0.3">
      <c r="C78" s="48" t="s">
        <v>184</v>
      </c>
      <c r="E78" s="47">
        <f>Vasaris!E53</f>
        <v>2266911.6999999993</v>
      </c>
      <c r="F78" s="47">
        <f>Vasaris!F53</f>
        <v>452237</v>
      </c>
    </row>
    <row r="79" spans="1:19" ht="15.6" x14ac:dyDescent="0.3">
      <c r="C79" s="48" t="s">
        <v>226</v>
      </c>
      <c r="E79" s="47">
        <f>Kovas!E60</f>
        <v>1502042.4199999997</v>
      </c>
      <c r="F79" s="47">
        <f>Kovas!F60</f>
        <v>307116</v>
      </c>
    </row>
    <row r="80" spans="1:19" ht="15.6" x14ac:dyDescent="0.3">
      <c r="C80" s="48" t="s">
        <v>262</v>
      </c>
      <c r="E80" s="47">
        <f>Balandis!E44</f>
        <v>1604670.16</v>
      </c>
      <c r="F80" s="47">
        <f>Balandis!F44</f>
        <v>331821</v>
      </c>
    </row>
    <row r="81" spans="3:6" ht="15.6" x14ac:dyDescent="0.3">
      <c r="C81" s="48" t="s">
        <v>302</v>
      </c>
      <c r="E81" s="47">
        <f>Gegužė!E54</f>
        <v>813639.7</v>
      </c>
      <c r="F81" s="47">
        <f>Gegužė!F54</f>
        <v>161841</v>
      </c>
    </row>
    <row r="82" spans="3:6" ht="15.6" x14ac:dyDescent="0.3">
      <c r="C82" s="48"/>
      <c r="E82" s="47"/>
      <c r="F82" s="47"/>
    </row>
    <row r="83" spans="3:6" ht="15.6" x14ac:dyDescent="0.3">
      <c r="C83" s="50" t="s">
        <v>183</v>
      </c>
      <c r="E83" s="47">
        <f>SUM(E75:E81)</f>
        <v>9554891.4099999983</v>
      </c>
      <c r="F83" s="47">
        <f>SUM(F75:F81)</f>
        <v>1945253</v>
      </c>
    </row>
    <row r="92" spans="3:6" x14ac:dyDescent="0.3">
      <c r="E92" s="67">
        <v>3677.04</v>
      </c>
      <c r="F92" s="68">
        <v>737</v>
      </c>
    </row>
  </sheetData>
  <sortState ref="A4:S73">
    <sortCondition descending="1" ref="E4:E73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71"/>
  <sheetViews>
    <sheetView topLeftCell="A55" workbookViewId="0">
      <selection activeCell="J67" sqref="J67"/>
    </sheetView>
  </sheetViews>
  <sheetFormatPr defaultRowHeight="14.4" x14ac:dyDescent="0.3"/>
  <cols>
    <col min="2" max="2" width="21.33203125" customWidth="1"/>
    <col min="3" max="3" width="22.5546875" customWidth="1"/>
    <col min="5" max="5" width="18" customWidth="1"/>
    <col min="6" max="6" width="17.88671875" customWidth="1"/>
    <col min="8" max="8" width="17.88671875" customWidth="1"/>
    <col min="9" max="9" width="25.6640625" customWidth="1"/>
  </cols>
  <sheetData>
    <row r="1" spans="1:16" s="5" customFormat="1" ht="17.399999999999999" x14ac:dyDescent="0.3">
      <c r="A1" s="1" t="s">
        <v>425</v>
      </c>
      <c r="B1" s="2"/>
      <c r="C1" s="2"/>
      <c r="D1" s="2"/>
      <c r="E1" s="3"/>
      <c r="F1" s="3"/>
      <c r="G1" s="4"/>
      <c r="H1" s="4"/>
      <c r="I1" s="4"/>
    </row>
    <row r="2" spans="1:16" s="5" customFormat="1" ht="17.399999999999999" x14ac:dyDescent="0.3">
      <c r="A2" s="6"/>
      <c r="B2" s="2"/>
      <c r="C2" s="2"/>
      <c r="D2" s="2"/>
      <c r="E2" s="3"/>
      <c r="F2" s="3"/>
      <c r="G2" s="4"/>
      <c r="H2" s="4"/>
      <c r="I2" s="4"/>
    </row>
    <row r="3" spans="1:16" s="5" customFormat="1" ht="26.1" customHeight="1" x14ac:dyDescent="0.2">
      <c r="A3" s="36"/>
      <c r="B3" s="39" t="s">
        <v>0</v>
      </c>
      <c r="C3" s="39" t="s">
        <v>1</v>
      </c>
      <c r="D3" s="39" t="s">
        <v>2</v>
      </c>
      <c r="E3" s="40" t="s">
        <v>3</v>
      </c>
      <c r="F3" s="40" t="s">
        <v>4</v>
      </c>
      <c r="G3" s="41" t="s">
        <v>5</v>
      </c>
      <c r="H3" s="39" t="s">
        <v>6</v>
      </c>
      <c r="I3" s="39" t="s">
        <v>7</v>
      </c>
    </row>
    <row r="4" spans="1:16" s="5" customFormat="1" ht="26.1" customHeight="1" x14ac:dyDescent="0.2">
      <c r="A4" s="38">
        <v>1</v>
      </c>
      <c r="B4" s="7" t="s">
        <v>312</v>
      </c>
      <c r="C4" s="7" t="s">
        <v>311</v>
      </c>
      <c r="D4" s="7" t="s">
        <v>8</v>
      </c>
      <c r="E4" s="8">
        <v>623610.67000000004</v>
      </c>
      <c r="F4" s="8">
        <v>131169</v>
      </c>
      <c r="G4" s="9">
        <v>24</v>
      </c>
      <c r="H4" s="10">
        <v>42916</v>
      </c>
      <c r="I4" s="11" t="s">
        <v>36</v>
      </c>
      <c r="J4" s="16"/>
      <c r="K4" s="16"/>
      <c r="L4" s="17"/>
      <c r="M4" s="16"/>
      <c r="O4" s="16"/>
      <c r="P4" s="17"/>
    </row>
    <row r="5" spans="1:16" s="5" customFormat="1" ht="26.1" customHeight="1" x14ac:dyDescent="0.2">
      <c r="A5" s="38">
        <v>2</v>
      </c>
      <c r="B5" s="7" t="s">
        <v>403</v>
      </c>
      <c r="C5" s="7" t="s">
        <v>404</v>
      </c>
      <c r="D5" s="7" t="s">
        <v>8</v>
      </c>
      <c r="E5" s="8">
        <v>147657.26999999999</v>
      </c>
      <c r="F5" s="8">
        <v>25347</v>
      </c>
      <c r="G5" s="9">
        <v>15</v>
      </c>
      <c r="H5" s="10">
        <v>42923</v>
      </c>
      <c r="I5" s="11" t="s">
        <v>310</v>
      </c>
      <c r="J5" s="16"/>
      <c r="K5" s="16"/>
      <c r="L5" s="17"/>
      <c r="M5" s="16"/>
      <c r="O5" s="16"/>
      <c r="P5" s="17"/>
    </row>
    <row r="6" spans="1:16" s="5" customFormat="1" ht="26.1" customHeight="1" x14ac:dyDescent="0.2">
      <c r="A6" s="38">
        <v>3</v>
      </c>
      <c r="B6" s="7" t="s">
        <v>415</v>
      </c>
      <c r="C6" s="7" t="s">
        <v>416</v>
      </c>
      <c r="D6" s="7" t="s">
        <v>8</v>
      </c>
      <c r="E6" s="8">
        <v>147171.71</v>
      </c>
      <c r="F6" s="8">
        <v>26426</v>
      </c>
      <c r="G6" s="9">
        <v>15</v>
      </c>
      <c r="H6" s="10">
        <v>42937</v>
      </c>
      <c r="I6" s="11" t="s">
        <v>11</v>
      </c>
      <c r="J6" s="16"/>
      <c r="K6" s="16"/>
      <c r="L6" s="17"/>
      <c r="M6" s="16"/>
      <c r="O6" s="16"/>
      <c r="P6" s="17"/>
    </row>
    <row r="7" spans="1:16" s="5" customFormat="1" ht="26.1" customHeight="1" x14ac:dyDescent="0.2">
      <c r="A7" s="38">
        <v>4</v>
      </c>
      <c r="B7" s="7" t="s">
        <v>417</v>
      </c>
      <c r="C7" s="7" t="s">
        <v>418</v>
      </c>
      <c r="D7" s="7" t="s">
        <v>8</v>
      </c>
      <c r="E7" s="8">
        <v>112025.86</v>
      </c>
      <c r="F7" s="8">
        <v>20351</v>
      </c>
      <c r="G7" s="9">
        <v>15</v>
      </c>
      <c r="H7" s="13">
        <v>42930</v>
      </c>
      <c r="I7" s="11" t="s">
        <v>32</v>
      </c>
      <c r="J7" s="16"/>
      <c r="K7" s="16"/>
      <c r="L7" s="17"/>
      <c r="M7" s="16"/>
      <c r="O7" s="16"/>
      <c r="P7" s="17"/>
    </row>
    <row r="8" spans="1:16" s="5" customFormat="1" ht="26.1" customHeight="1" x14ac:dyDescent="0.2">
      <c r="A8" s="38">
        <v>5</v>
      </c>
      <c r="B8" s="7" t="s">
        <v>338</v>
      </c>
      <c r="C8" s="7" t="s">
        <v>339</v>
      </c>
      <c r="D8" s="7" t="s">
        <v>8</v>
      </c>
      <c r="E8" s="8">
        <v>107879.99</v>
      </c>
      <c r="F8" s="8">
        <v>20451</v>
      </c>
      <c r="G8" s="9">
        <v>12</v>
      </c>
      <c r="H8" s="13">
        <v>42916</v>
      </c>
      <c r="I8" s="11" t="s">
        <v>32</v>
      </c>
      <c r="J8" s="16"/>
      <c r="K8" s="16"/>
      <c r="L8" s="17"/>
      <c r="M8" s="16"/>
      <c r="O8" s="16"/>
      <c r="P8" s="17"/>
    </row>
    <row r="9" spans="1:16" s="5" customFormat="1" ht="26.1" customHeight="1" x14ac:dyDescent="0.2">
      <c r="A9" s="38">
        <v>6</v>
      </c>
      <c r="B9" s="7" t="s">
        <v>419</v>
      </c>
      <c r="C9" s="7" t="s">
        <v>420</v>
      </c>
      <c r="D9" s="7" t="s">
        <v>8</v>
      </c>
      <c r="E9" s="8">
        <v>94010.7</v>
      </c>
      <c r="F9" s="8">
        <v>17724</v>
      </c>
      <c r="G9" s="9">
        <v>12</v>
      </c>
      <c r="H9" s="13">
        <v>42923</v>
      </c>
      <c r="I9" s="11" t="s">
        <v>32</v>
      </c>
      <c r="J9" s="16"/>
      <c r="K9" s="16"/>
      <c r="L9" s="17"/>
      <c r="M9" s="16"/>
      <c r="O9" s="16"/>
      <c r="P9" s="17"/>
    </row>
    <row r="10" spans="1:16" s="5" customFormat="1" ht="26.1" customHeight="1" x14ac:dyDescent="0.2">
      <c r="A10" s="38">
        <v>7</v>
      </c>
      <c r="B10" s="7" t="s">
        <v>407</v>
      </c>
      <c r="C10" s="7" t="s">
        <v>408</v>
      </c>
      <c r="D10" s="7" t="s">
        <v>8</v>
      </c>
      <c r="E10" s="8">
        <v>84748.37</v>
      </c>
      <c r="F10" s="8">
        <v>18465</v>
      </c>
      <c r="G10" s="9">
        <v>30</v>
      </c>
      <c r="H10" s="10">
        <v>42944</v>
      </c>
      <c r="I10" s="14" t="s">
        <v>21</v>
      </c>
      <c r="J10" s="16"/>
      <c r="K10" s="16"/>
      <c r="L10" s="17"/>
      <c r="M10" s="16"/>
      <c r="O10" s="16"/>
      <c r="P10" s="17"/>
    </row>
    <row r="11" spans="1:16" s="5" customFormat="1" ht="26.1" customHeight="1" x14ac:dyDescent="0.2">
      <c r="A11" s="38">
        <v>8</v>
      </c>
      <c r="B11" s="7" t="s">
        <v>409</v>
      </c>
      <c r="C11" s="7" t="s">
        <v>410</v>
      </c>
      <c r="D11" s="7" t="s">
        <v>8</v>
      </c>
      <c r="E11" s="8">
        <v>67526.820000000007</v>
      </c>
      <c r="F11" s="8">
        <v>12705</v>
      </c>
      <c r="G11" s="9">
        <v>15</v>
      </c>
      <c r="H11" s="10">
        <v>42930</v>
      </c>
      <c r="I11" s="14" t="s">
        <v>13</v>
      </c>
      <c r="J11" s="16"/>
      <c r="K11" s="16"/>
      <c r="L11" s="17"/>
      <c r="M11" s="16"/>
      <c r="O11" s="16"/>
      <c r="P11" s="17"/>
    </row>
    <row r="12" spans="1:16" s="5" customFormat="1" ht="26.1" customHeight="1" x14ac:dyDescent="0.2">
      <c r="A12" s="38">
        <v>9</v>
      </c>
      <c r="B12" s="7" t="s">
        <v>289</v>
      </c>
      <c r="C12" s="7" t="s">
        <v>290</v>
      </c>
      <c r="D12" s="7" t="s">
        <v>8</v>
      </c>
      <c r="E12" s="8">
        <v>52433.08</v>
      </c>
      <c r="F12" s="8">
        <v>9230</v>
      </c>
      <c r="G12" s="9">
        <v>14</v>
      </c>
      <c r="H12" s="13">
        <v>42881</v>
      </c>
      <c r="I12" s="14" t="s">
        <v>21</v>
      </c>
      <c r="J12" s="16"/>
      <c r="K12" s="16"/>
      <c r="L12" s="17"/>
      <c r="M12" s="16"/>
      <c r="O12" s="16"/>
      <c r="P12" s="17"/>
    </row>
    <row r="13" spans="1:16" s="5" customFormat="1" ht="26.1" customHeight="1" x14ac:dyDescent="0.2">
      <c r="A13" s="38">
        <v>10</v>
      </c>
      <c r="B13" s="7" t="s">
        <v>308</v>
      </c>
      <c r="C13" s="7" t="s">
        <v>309</v>
      </c>
      <c r="D13" s="7" t="s">
        <v>8</v>
      </c>
      <c r="E13" s="8">
        <v>46884.109999999993</v>
      </c>
      <c r="F13" s="8">
        <v>8427</v>
      </c>
      <c r="G13" s="9">
        <v>15</v>
      </c>
      <c r="H13" s="10">
        <v>42902</v>
      </c>
      <c r="I13" s="11" t="s">
        <v>310</v>
      </c>
      <c r="J13" s="16"/>
      <c r="K13" s="16"/>
      <c r="L13" s="17"/>
      <c r="M13" s="16"/>
      <c r="O13" s="16"/>
      <c r="P13" s="17"/>
    </row>
    <row r="14" spans="1:16" s="5" customFormat="1" ht="26.1" customHeight="1" x14ac:dyDescent="0.2">
      <c r="A14" s="38">
        <v>11</v>
      </c>
      <c r="B14" s="7" t="s">
        <v>421</v>
      </c>
      <c r="C14" s="7" t="s">
        <v>422</v>
      </c>
      <c r="D14" s="7" t="s">
        <v>8</v>
      </c>
      <c r="E14" s="8">
        <v>38049.839999999997</v>
      </c>
      <c r="F14" s="8">
        <v>6350</v>
      </c>
      <c r="G14" s="9">
        <v>12</v>
      </c>
      <c r="H14" s="13">
        <v>42944</v>
      </c>
      <c r="I14" s="14" t="s">
        <v>11</v>
      </c>
      <c r="J14" s="16"/>
      <c r="K14" s="16"/>
      <c r="L14" s="17"/>
      <c r="M14" s="16"/>
      <c r="O14" s="16"/>
      <c r="P14" s="17"/>
    </row>
    <row r="15" spans="1:16" s="5" customFormat="1" ht="26.1" customHeight="1" x14ac:dyDescent="0.2">
      <c r="A15" s="38">
        <v>12</v>
      </c>
      <c r="B15" s="7" t="s">
        <v>406</v>
      </c>
      <c r="C15" s="7" t="s">
        <v>405</v>
      </c>
      <c r="D15" s="7" t="s">
        <v>8</v>
      </c>
      <c r="E15" s="8">
        <v>33178.219999999994</v>
      </c>
      <c r="F15" s="8">
        <v>6446</v>
      </c>
      <c r="G15" s="9">
        <v>12</v>
      </c>
      <c r="H15" s="10">
        <v>42930</v>
      </c>
      <c r="I15" s="11" t="s">
        <v>36</v>
      </c>
      <c r="J15" s="16"/>
      <c r="K15" s="16"/>
      <c r="L15" s="17"/>
      <c r="M15" s="16"/>
      <c r="O15" s="16"/>
      <c r="P15" s="17"/>
    </row>
    <row r="16" spans="1:16" s="5" customFormat="1" ht="26.1" customHeight="1" x14ac:dyDescent="0.2">
      <c r="A16" s="38">
        <v>13</v>
      </c>
      <c r="B16" s="7" t="s">
        <v>306</v>
      </c>
      <c r="C16" s="7" t="s">
        <v>307</v>
      </c>
      <c r="D16" s="7" t="s">
        <v>8</v>
      </c>
      <c r="E16" s="8">
        <v>32611.249999999996</v>
      </c>
      <c r="F16" s="8">
        <v>5476</v>
      </c>
      <c r="G16" s="9">
        <v>10</v>
      </c>
      <c r="H16" s="10">
        <v>42895</v>
      </c>
      <c r="I16" s="11" t="s">
        <v>36</v>
      </c>
      <c r="J16" s="16"/>
      <c r="K16" s="16"/>
      <c r="L16" s="17"/>
      <c r="M16" s="16"/>
      <c r="O16" s="16"/>
      <c r="P16" s="17"/>
    </row>
    <row r="17" spans="1:16" s="5" customFormat="1" ht="26.1" customHeight="1" x14ac:dyDescent="0.2">
      <c r="A17" s="38">
        <v>14</v>
      </c>
      <c r="B17" s="7" t="s">
        <v>411</v>
      </c>
      <c r="C17" s="7" t="s">
        <v>412</v>
      </c>
      <c r="D17" s="7" t="s">
        <v>8</v>
      </c>
      <c r="E17" s="8">
        <v>23285.74</v>
      </c>
      <c r="F17" s="8">
        <v>4682</v>
      </c>
      <c r="G17" s="9">
        <v>14</v>
      </c>
      <c r="H17" s="10">
        <v>42937</v>
      </c>
      <c r="I17" s="14" t="s">
        <v>52</v>
      </c>
      <c r="J17" s="16"/>
      <c r="K17" s="16"/>
      <c r="L17" s="17"/>
      <c r="M17" s="16"/>
      <c r="O17" s="16"/>
      <c r="P17" s="17"/>
    </row>
    <row r="18" spans="1:16" s="5" customFormat="1" ht="26.1" customHeight="1" x14ac:dyDescent="0.2">
      <c r="A18" s="38">
        <v>15</v>
      </c>
      <c r="B18" s="7" t="s">
        <v>347</v>
      </c>
      <c r="C18" s="7" t="s">
        <v>348</v>
      </c>
      <c r="D18" s="7" t="s">
        <v>14</v>
      </c>
      <c r="E18" s="8">
        <v>21520</v>
      </c>
      <c r="F18" s="8">
        <v>5449</v>
      </c>
      <c r="G18" s="9">
        <v>10</v>
      </c>
      <c r="H18" s="10">
        <v>42881</v>
      </c>
      <c r="I18" s="14" t="s">
        <v>349</v>
      </c>
      <c r="J18" s="16"/>
      <c r="K18" s="16"/>
      <c r="L18" s="17"/>
      <c r="M18" s="16"/>
      <c r="O18" s="16"/>
      <c r="P18" s="17"/>
    </row>
    <row r="19" spans="1:16" s="5" customFormat="1" ht="26.1" customHeight="1" x14ac:dyDescent="0.2">
      <c r="A19" s="38">
        <v>16</v>
      </c>
      <c r="B19" s="7" t="s">
        <v>413</v>
      </c>
      <c r="C19" s="7" t="s">
        <v>414</v>
      </c>
      <c r="D19" s="7" t="s">
        <v>8</v>
      </c>
      <c r="E19" s="8">
        <v>17917.89</v>
      </c>
      <c r="F19" s="8">
        <v>3461</v>
      </c>
      <c r="G19" s="9">
        <v>12</v>
      </c>
      <c r="H19" s="10">
        <v>42944</v>
      </c>
      <c r="I19" s="14" t="s">
        <v>52</v>
      </c>
      <c r="J19" s="16"/>
      <c r="K19" s="16"/>
      <c r="L19" s="17"/>
      <c r="M19" s="16"/>
      <c r="O19" s="16"/>
      <c r="P19" s="17"/>
    </row>
    <row r="20" spans="1:16" s="5" customFormat="1" ht="26.1" customHeight="1" x14ac:dyDescent="0.2">
      <c r="A20" s="38">
        <v>17</v>
      </c>
      <c r="B20" s="7" t="s">
        <v>315</v>
      </c>
      <c r="C20" s="7" t="s">
        <v>316</v>
      </c>
      <c r="D20" s="7" t="s">
        <v>8</v>
      </c>
      <c r="E20" s="8">
        <v>13630.78</v>
      </c>
      <c r="F20" s="8">
        <v>2547</v>
      </c>
      <c r="G20" s="9">
        <v>9</v>
      </c>
      <c r="H20" s="10">
        <v>42909</v>
      </c>
      <c r="I20" s="14" t="s">
        <v>16</v>
      </c>
      <c r="J20" s="16"/>
      <c r="K20" s="16"/>
      <c r="L20" s="17"/>
      <c r="M20" s="16"/>
      <c r="O20" s="16"/>
      <c r="P20" s="17"/>
    </row>
    <row r="21" spans="1:16" s="5" customFormat="1" ht="26.1" customHeight="1" x14ac:dyDescent="0.2">
      <c r="A21" s="38">
        <v>18</v>
      </c>
      <c r="B21" s="7" t="s">
        <v>272</v>
      </c>
      <c r="C21" s="7" t="s">
        <v>273</v>
      </c>
      <c r="D21" s="7" t="s">
        <v>8</v>
      </c>
      <c r="E21" s="8">
        <v>12761.13</v>
      </c>
      <c r="F21" s="8">
        <v>2352</v>
      </c>
      <c r="G21" s="9">
        <v>8</v>
      </c>
      <c r="H21" s="10">
        <v>42888</v>
      </c>
      <c r="I21" s="11" t="s">
        <v>31</v>
      </c>
      <c r="J21" s="16"/>
      <c r="K21" s="16"/>
      <c r="L21" s="17"/>
      <c r="M21" s="16"/>
      <c r="O21" s="16"/>
      <c r="P21" s="17"/>
    </row>
    <row r="22" spans="1:16" s="5" customFormat="1" ht="26.1" customHeight="1" x14ac:dyDescent="0.2">
      <c r="A22" s="38">
        <v>19</v>
      </c>
      <c r="B22" s="7" t="s">
        <v>342</v>
      </c>
      <c r="C22" s="7" t="s">
        <v>343</v>
      </c>
      <c r="D22" s="7" t="s">
        <v>14</v>
      </c>
      <c r="E22" s="8">
        <v>12059</v>
      </c>
      <c r="F22" s="8">
        <v>2294</v>
      </c>
      <c r="G22" s="9">
        <v>10</v>
      </c>
      <c r="H22" s="13">
        <v>42909</v>
      </c>
      <c r="I22" s="14" t="s">
        <v>15</v>
      </c>
      <c r="J22" s="16"/>
      <c r="K22" s="16"/>
      <c r="L22" s="17"/>
      <c r="M22" s="16"/>
      <c r="O22" s="16"/>
      <c r="P22" s="17"/>
    </row>
    <row r="23" spans="1:16" s="5" customFormat="1" ht="26.1" customHeight="1" x14ac:dyDescent="0.2">
      <c r="A23" s="38">
        <v>20</v>
      </c>
      <c r="B23" s="7" t="s">
        <v>232</v>
      </c>
      <c r="C23" s="7" t="s">
        <v>233</v>
      </c>
      <c r="D23" s="7" t="s">
        <v>8</v>
      </c>
      <c r="E23" s="8">
        <v>5976.98</v>
      </c>
      <c r="F23" s="8">
        <v>1397</v>
      </c>
      <c r="G23" s="9">
        <v>5</v>
      </c>
      <c r="H23" s="10">
        <v>42839</v>
      </c>
      <c r="I23" s="14" t="s">
        <v>13</v>
      </c>
      <c r="J23" s="16"/>
      <c r="K23" s="16"/>
      <c r="L23" s="17"/>
      <c r="M23" s="16"/>
      <c r="O23" s="16"/>
      <c r="P23" s="17"/>
    </row>
    <row r="24" spans="1:16" s="5" customFormat="1" ht="26.1" customHeight="1" x14ac:dyDescent="0.2">
      <c r="A24" s="38">
        <v>21</v>
      </c>
      <c r="B24" s="7" t="s">
        <v>266</v>
      </c>
      <c r="C24" s="7" t="s">
        <v>267</v>
      </c>
      <c r="D24" s="7" t="s">
        <v>8</v>
      </c>
      <c r="E24" s="8">
        <v>4817.55</v>
      </c>
      <c r="F24" s="8">
        <v>950</v>
      </c>
      <c r="G24" s="9">
        <v>7</v>
      </c>
      <c r="H24" s="10">
        <v>42874</v>
      </c>
      <c r="I24" s="11" t="s">
        <v>31</v>
      </c>
      <c r="J24" s="16"/>
      <c r="K24" s="16"/>
      <c r="L24" s="17"/>
      <c r="M24" s="16"/>
      <c r="O24" s="16"/>
      <c r="P24" s="17"/>
    </row>
    <row r="25" spans="1:16" s="5" customFormat="1" ht="26.1" customHeight="1" x14ac:dyDescent="0.2">
      <c r="A25" s="38">
        <v>22</v>
      </c>
      <c r="B25" s="23" t="s">
        <v>296</v>
      </c>
      <c r="C25" s="23" t="s">
        <v>295</v>
      </c>
      <c r="D25" s="23" t="s">
        <v>8</v>
      </c>
      <c r="E25" s="8">
        <v>4402</v>
      </c>
      <c r="F25" s="8">
        <v>1162</v>
      </c>
      <c r="G25" s="25">
        <v>5</v>
      </c>
      <c r="H25" s="10">
        <v>42867</v>
      </c>
      <c r="I25" s="11" t="s">
        <v>257</v>
      </c>
      <c r="J25" s="16"/>
      <c r="K25" s="16"/>
      <c r="L25" s="17"/>
      <c r="M25" s="16"/>
      <c r="O25" s="16"/>
      <c r="P25" s="17"/>
    </row>
    <row r="26" spans="1:16" s="5" customFormat="1" ht="26.1" customHeight="1" x14ac:dyDescent="0.2">
      <c r="A26" s="38">
        <v>23</v>
      </c>
      <c r="B26" s="7" t="s">
        <v>264</v>
      </c>
      <c r="C26" s="7" t="s">
        <v>265</v>
      </c>
      <c r="D26" s="7" t="s">
        <v>8</v>
      </c>
      <c r="E26" s="8">
        <v>3715.53</v>
      </c>
      <c r="F26" s="8">
        <v>590</v>
      </c>
      <c r="G26" s="9">
        <v>6</v>
      </c>
      <c r="H26" s="10">
        <v>42867</v>
      </c>
      <c r="I26" s="11" t="s">
        <v>31</v>
      </c>
      <c r="J26" s="16"/>
      <c r="K26" s="16"/>
      <c r="L26" s="17"/>
      <c r="M26" s="16"/>
      <c r="O26" s="16"/>
      <c r="P26" s="17"/>
    </row>
    <row r="27" spans="1:16" s="5" customFormat="1" ht="26.1" customHeight="1" x14ac:dyDescent="0.2">
      <c r="A27" s="38">
        <v>24</v>
      </c>
      <c r="B27" s="7" t="s">
        <v>423</v>
      </c>
      <c r="C27" s="23" t="s">
        <v>424</v>
      </c>
      <c r="D27" s="23" t="s">
        <v>357</v>
      </c>
      <c r="E27" s="8">
        <v>2877.56</v>
      </c>
      <c r="F27" s="8">
        <v>750</v>
      </c>
      <c r="G27" s="25">
        <v>5</v>
      </c>
      <c r="H27" s="10">
        <v>42937</v>
      </c>
      <c r="I27" s="14" t="s">
        <v>349</v>
      </c>
      <c r="J27" s="16"/>
      <c r="K27" s="16"/>
      <c r="L27" s="17"/>
      <c r="M27" s="16"/>
      <c r="O27" s="16"/>
      <c r="P27" s="17"/>
    </row>
    <row r="28" spans="1:16" s="5" customFormat="1" ht="26.1" customHeight="1" x14ac:dyDescent="0.2">
      <c r="A28" s="38">
        <v>25</v>
      </c>
      <c r="B28" s="7" t="s">
        <v>208</v>
      </c>
      <c r="C28" s="7" t="s">
        <v>209</v>
      </c>
      <c r="D28" s="7" t="s">
        <v>210</v>
      </c>
      <c r="E28" s="8">
        <v>2821.54</v>
      </c>
      <c r="F28" s="8">
        <v>623</v>
      </c>
      <c r="G28" s="9">
        <v>3</v>
      </c>
      <c r="H28" s="10">
        <v>42797</v>
      </c>
      <c r="I28" s="14" t="s">
        <v>16</v>
      </c>
      <c r="J28" s="16"/>
      <c r="K28" s="16"/>
      <c r="L28" s="17"/>
      <c r="M28" s="16"/>
      <c r="O28" s="16"/>
      <c r="P28" s="17"/>
    </row>
    <row r="29" spans="1:16" s="5" customFormat="1" ht="26.1" customHeight="1" x14ac:dyDescent="0.2">
      <c r="A29" s="38">
        <v>26</v>
      </c>
      <c r="B29" s="7" t="s">
        <v>163</v>
      </c>
      <c r="C29" s="7" t="s">
        <v>164</v>
      </c>
      <c r="D29" s="7" t="s">
        <v>8</v>
      </c>
      <c r="E29" s="8">
        <v>2527.86</v>
      </c>
      <c r="F29" s="8">
        <v>541</v>
      </c>
      <c r="G29" s="9">
        <v>3</v>
      </c>
      <c r="H29" s="10">
        <v>42790</v>
      </c>
      <c r="I29" s="11" t="s">
        <v>16</v>
      </c>
      <c r="J29" s="16"/>
      <c r="K29" s="16"/>
      <c r="L29" s="17"/>
      <c r="M29" s="16"/>
      <c r="O29" s="16"/>
      <c r="P29" s="17"/>
    </row>
    <row r="30" spans="1:16" s="5" customFormat="1" ht="26.1" customHeight="1" x14ac:dyDescent="0.2">
      <c r="A30" s="38">
        <v>27</v>
      </c>
      <c r="B30" s="7" t="s">
        <v>340</v>
      </c>
      <c r="C30" s="7" t="s">
        <v>341</v>
      </c>
      <c r="D30" s="7" t="s">
        <v>10</v>
      </c>
      <c r="E30" s="8">
        <v>1905.7</v>
      </c>
      <c r="F30" s="8">
        <v>399</v>
      </c>
      <c r="G30" s="9">
        <v>3</v>
      </c>
      <c r="H30" s="13">
        <v>42902</v>
      </c>
      <c r="I30" s="14" t="s">
        <v>11</v>
      </c>
      <c r="J30" s="16"/>
      <c r="K30" s="16"/>
      <c r="L30" s="17"/>
      <c r="M30" s="16"/>
      <c r="O30" s="16"/>
      <c r="P30" s="17"/>
    </row>
    <row r="31" spans="1:16" s="5" customFormat="1" ht="26.1" customHeight="1" x14ac:dyDescent="0.2">
      <c r="A31" s="38">
        <v>28</v>
      </c>
      <c r="B31" s="7" t="s">
        <v>268</v>
      </c>
      <c r="C31" s="7" t="s">
        <v>269</v>
      </c>
      <c r="D31" s="7" t="s">
        <v>8</v>
      </c>
      <c r="E31" s="8">
        <v>1698.76</v>
      </c>
      <c r="F31" s="8">
        <v>297</v>
      </c>
      <c r="G31" s="9">
        <v>3</v>
      </c>
      <c r="H31" s="10">
        <v>42874</v>
      </c>
      <c r="I31" s="14" t="s">
        <v>11</v>
      </c>
      <c r="J31" s="16"/>
      <c r="K31" s="16"/>
      <c r="L31" s="17"/>
      <c r="M31" s="16"/>
      <c r="O31" s="16"/>
      <c r="P31" s="17"/>
    </row>
    <row r="32" spans="1:16" s="5" customFormat="1" ht="26.1" customHeight="1" x14ac:dyDescent="0.2">
      <c r="A32" s="38">
        <v>29</v>
      </c>
      <c r="B32" s="7" t="s">
        <v>192</v>
      </c>
      <c r="C32" s="7" t="s">
        <v>193</v>
      </c>
      <c r="D32" s="7" t="s">
        <v>8</v>
      </c>
      <c r="E32" s="8">
        <v>1317.09</v>
      </c>
      <c r="F32" s="8">
        <v>285</v>
      </c>
      <c r="G32" s="9">
        <v>5</v>
      </c>
      <c r="H32" s="10">
        <v>42825</v>
      </c>
      <c r="I32" s="14" t="s">
        <v>32</v>
      </c>
      <c r="J32" s="16"/>
      <c r="K32" s="16"/>
      <c r="L32" s="17"/>
      <c r="M32" s="16"/>
      <c r="O32" s="16"/>
      <c r="P32" s="17"/>
    </row>
    <row r="33" spans="1:16" s="5" customFormat="1" ht="26.1" customHeight="1" x14ac:dyDescent="0.2">
      <c r="A33" s="38">
        <v>30</v>
      </c>
      <c r="B33" s="7" t="s">
        <v>353</v>
      </c>
      <c r="C33" s="7" t="s">
        <v>354</v>
      </c>
      <c r="D33" s="7" t="s">
        <v>10</v>
      </c>
      <c r="E33" s="8">
        <v>1310</v>
      </c>
      <c r="F33" s="8">
        <v>262</v>
      </c>
      <c r="G33" s="9">
        <v>2</v>
      </c>
      <c r="H33" s="10">
        <v>42888</v>
      </c>
      <c r="I33" s="14" t="s">
        <v>349</v>
      </c>
      <c r="J33" s="16"/>
      <c r="K33" s="16"/>
      <c r="L33" s="17"/>
      <c r="M33" s="16"/>
      <c r="O33" s="16"/>
      <c r="P33" s="17"/>
    </row>
    <row r="34" spans="1:16" s="5" customFormat="1" ht="26.1" customHeight="1" x14ac:dyDescent="0.2">
      <c r="A34" s="38">
        <v>31</v>
      </c>
      <c r="B34" s="7" t="s">
        <v>363</v>
      </c>
      <c r="C34" s="7" t="s">
        <v>364</v>
      </c>
      <c r="D34" s="7" t="s">
        <v>10</v>
      </c>
      <c r="E34" s="8">
        <v>1126.2</v>
      </c>
      <c r="F34" s="15">
        <v>236</v>
      </c>
      <c r="G34" s="9">
        <v>3</v>
      </c>
      <c r="H34" s="10">
        <v>42888</v>
      </c>
      <c r="I34" s="11" t="s">
        <v>20</v>
      </c>
      <c r="J34" s="16"/>
      <c r="K34" s="16"/>
      <c r="L34" s="17"/>
      <c r="M34" s="16"/>
      <c r="O34" s="16"/>
      <c r="P34" s="17"/>
    </row>
    <row r="35" spans="1:16" s="5" customFormat="1" ht="26.1" customHeight="1" x14ac:dyDescent="0.2">
      <c r="A35" s="38">
        <v>32</v>
      </c>
      <c r="B35" s="7" t="s">
        <v>66</v>
      </c>
      <c r="C35" s="7" t="s">
        <v>65</v>
      </c>
      <c r="D35" s="7" t="s">
        <v>8</v>
      </c>
      <c r="E35" s="8">
        <v>1051.6300000000001</v>
      </c>
      <c r="F35" s="8">
        <v>195</v>
      </c>
      <c r="G35" s="9">
        <v>1</v>
      </c>
      <c r="H35" s="10">
        <v>42713</v>
      </c>
      <c r="I35" s="11" t="s">
        <v>36</v>
      </c>
      <c r="J35" s="16"/>
      <c r="K35" s="16"/>
      <c r="L35" s="17"/>
      <c r="M35" s="16"/>
      <c r="O35" s="16"/>
      <c r="P35" s="17"/>
    </row>
    <row r="36" spans="1:16" s="5" customFormat="1" ht="26.1" customHeight="1" x14ac:dyDescent="0.2">
      <c r="A36" s="38">
        <v>33</v>
      </c>
      <c r="B36" s="7" t="s">
        <v>285</v>
      </c>
      <c r="C36" s="7" t="s">
        <v>286</v>
      </c>
      <c r="D36" s="7" t="s">
        <v>8</v>
      </c>
      <c r="E36" s="8">
        <v>952.25</v>
      </c>
      <c r="F36" s="8">
        <v>518</v>
      </c>
      <c r="G36" s="9">
        <v>1</v>
      </c>
      <c r="H36" s="10">
        <v>42566</v>
      </c>
      <c r="I36" s="14" t="s">
        <v>13</v>
      </c>
      <c r="J36" s="16"/>
      <c r="K36" s="16"/>
      <c r="L36" s="17"/>
      <c r="M36" s="16"/>
      <c r="O36" s="16"/>
      <c r="P36" s="17"/>
    </row>
    <row r="37" spans="1:16" s="5" customFormat="1" ht="26.1" customHeight="1" x14ac:dyDescent="0.2">
      <c r="A37" s="38">
        <v>34</v>
      </c>
      <c r="B37" s="23" t="s">
        <v>360</v>
      </c>
      <c r="C37" s="23" t="s">
        <v>361</v>
      </c>
      <c r="D37" s="23" t="s">
        <v>362</v>
      </c>
      <c r="E37" s="61">
        <v>866.3</v>
      </c>
      <c r="F37" s="64">
        <v>199</v>
      </c>
      <c r="G37" s="25">
        <v>5</v>
      </c>
      <c r="H37" s="10">
        <v>42895</v>
      </c>
      <c r="I37" s="11" t="s">
        <v>20</v>
      </c>
      <c r="J37" s="16"/>
      <c r="K37" s="16"/>
      <c r="L37" s="17"/>
      <c r="M37" s="16"/>
      <c r="O37" s="16"/>
      <c r="P37" s="17"/>
    </row>
    <row r="38" spans="1:16" s="5" customFormat="1" ht="26.1" customHeight="1" x14ac:dyDescent="0.2">
      <c r="A38" s="38">
        <v>35</v>
      </c>
      <c r="B38" s="7" t="s">
        <v>287</v>
      </c>
      <c r="C38" s="7" t="s">
        <v>288</v>
      </c>
      <c r="D38" s="7" t="s">
        <v>8</v>
      </c>
      <c r="E38" s="8">
        <v>812.54</v>
      </c>
      <c r="F38" s="8">
        <v>140</v>
      </c>
      <c r="G38" s="9">
        <v>2</v>
      </c>
      <c r="H38" s="13">
        <v>42867</v>
      </c>
      <c r="I38" s="14" t="s">
        <v>13</v>
      </c>
      <c r="J38" s="16"/>
      <c r="K38" s="16"/>
      <c r="L38" s="17"/>
      <c r="M38" s="16"/>
      <c r="O38" s="16"/>
      <c r="P38" s="17"/>
    </row>
    <row r="39" spans="1:16" s="5" customFormat="1" ht="26.1" customHeight="1" x14ac:dyDescent="0.2">
      <c r="A39" s="38">
        <v>36</v>
      </c>
      <c r="B39" s="7" t="s">
        <v>18</v>
      </c>
      <c r="C39" s="7" t="s">
        <v>19</v>
      </c>
      <c r="D39" s="7" t="s">
        <v>10</v>
      </c>
      <c r="E39" s="8">
        <v>512.70000000000005</v>
      </c>
      <c r="F39" s="15">
        <v>103</v>
      </c>
      <c r="G39" s="9">
        <v>1</v>
      </c>
      <c r="H39" s="10">
        <v>42244</v>
      </c>
      <c r="I39" s="11" t="s">
        <v>20</v>
      </c>
      <c r="J39" s="16"/>
      <c r="O39" s="16"/>
      <c r="P39" s="17"/>
    </row>
    <row r="40" spans="1:16" s="5" customFormat="1" ht="26.1" customHeight="1" x14ac:dyDescent="0.2">
      <c r="A40" s="38">
        <v>37</v>
      </c>
      <c r="B40" s="7" t="s">
        <v>305</v>
      </c>
      <c r="C40" s="7" t="s">
        <v>304</v>
      </c>
      <c r="D40" s="7" t="s">
        <v>8</v>
      </c>
      <c r="E40" s="8">
        <v>462.33999999999992</v>
      </c>
      <c r="F40" s="8">
        <v>257</v>
      </c>
      <c r="G40" s="9">
        <v>1</v>
      </c>
      <c r="H40" s="10">
        <v>42587</v>
      </c>
      <c r="I40" s="11" t="s">
        <v>36</v>
      </c>
      <c r="J40" s="16"/>
      <c r="K40" s="16"/>
      <c r="L40" s="42"/>
      <c r="M40" s="16"/>
      <c r="O40" s="16"/>
      <c r="P40" s="17"/>
    </row>
    <row r="41" spans="1:16" s="5" customFormat="1" ht="26.1" customHeight="1" x14ac:dyDescent="0.2">
      <c r="A41" s="38">
        <v>38</v>
      </c>
      <c r="B41" s="12" t="s">
        <v>334</v>
      </c>
      <c r="C41" s="7" t="s">
        <v>335</v>
      </c>
      <c r="D41" s="7" t="s">
        <v>14</v>
      </c>
      <c r="E41" s="8">
        <v>418.3</v>
      </c>
      <c r="F41" s="8">
        <v>236</v>
      </c>
      <c r="G41" s="9">
        <v>1</v>
      </c>
      <c r="H41" s="18">
        <v>42489</v>
      </c>
      <c r="I41" s="11" t="s">
        <v>11</v>
      </c>
    </row>
    <row r="42" spans="1:16" s="5" customFormat="1" ht="26.1" customHeight="1" x14ac:dyDescent="0.2">
      <c r="A42" s="38">
        <v>39</v>
      </c>
      <c r="B42" s="12" t="s">
        <v>37</v>
      </c>
      <c r="C42" s="7" t="s">
        <v>38</v>
      </c>
      <c r="D42" s="7" t="s">
        <v>10</v>
      </c>
      <c r="E42" s="8">
        <v>417.7</v>
      </c>
      <c r="F42" s="8">
        <v>81</v>
      </c>
      <c r="G42" s="9">
        <v>1</v>
      </c>
      <c r="H42" s="18">
        <v>42601</v>
      </c>
      <c r="I42" s="11" t="s">
        <v>20</v>
      </c>
    </row>
    <row r="43" spans="1:16" s="5" customFormat="1" ht="26.1" customHeight="1" x14ac:dyDescent="0.2">
      <c r="A43" s="38">
        <v>40</v>
      </c>
      <c r="B43" s="7" t="s">
        <v>358</v>
      </c>
      <c r="C43" s="7" t="s">
        <v>359</v>
      </c>
      <c r="D43" s="7" t="s">
        <v>10</v>
      </c>
      <c r="E43" s="8">
        <v>413</v>
      </c>
      <c r="F43" s="8">
        <v>109</v>
      </c>
      <c r="G43" s="9">
        <v>2</v>
      </c>
      <c r="H43" s="10">
        <v>42902</v>
      </c>
      <c r="I43" s="14" t="s">
        <v>349</v>
      </c>
      <c r="J43" s="16"/>
      <c r="K43" s="16"/>
      <c r="L43" s="17"/>
      <c r="M43" s="16"/>
      <c r="O43" s="16"/>
      <c r="P43" s="17"/>
    </row>
    <row r="44" spans="1:16" s="5" customFormat="1" ht="26.1" customHeight="1" x14ac:dyDescent="0.2">
      <c r="A44" s="38">
        <v>41</v>
      </c>
      <c r="B44" s="7" t="s">
        <v>325</v>
      </c>
      <c r="C44" s="7" t="s">
        <v>326</v>
      </c>
      <c r="D44" s="7" t="s">
        <v>8</v>
      </c>
      <c r="E44" s="8">
        <v>369</v>
      </c>
      <c r="F44" s="8">
        <v>207</v>
      </c>
      <c r="G44" s="9">
        <v>1</v>
      </c>
      <c r="H44" s="10">
        <v>42503</v>
      </c>
      <c r="I44" s="11" t="s">
        <v>32</v>
      </c>
      <c r="J44" s="16"/>
      <c r="K44" s="16"/>
      <c r="L44" s="17"/>
      <c r="M44" s="16"/>
      <c r="O44" s="16"/>
      <c r="P44" s="17"/>
    </row>
    <row r="45" spans="1:16" s="5" customFormat="1" ht="26.1" customHeight="1" x14ac:dyDescent="0.2">
      <c r="A45" s="38">
        <v>42</v>
      </c>
      <c r="B45" s="7" t="s">
        <v>321</v>
      </c>
      <c r="C45" s="7" t="s">
        <v>321</v>
      </c>
      <c r="D45" s="7" t="s">
        <v>8</v>
      </c>
      <c r="E45" s="8">
        <v>363.8</v>
      </c>
      <c r="F45" s="15">
        <v>198</v>
      </c>
      <c r="G45" s="9">
        <v>2</v>
      </c>
      <c r="H45" s="10">
        <v>42447</v>
      </c>
      <c r="I45" s="14" t="s">
        <v>322</v>
      </c>
      <c r="J45" s="16"/>
      <c r="O45" s="16"/>
      <c r="P45" s="17"/>
    </row>
    <row r="46" spans="1:16" s="5" customFormat="1" ht="26.1" customHeight="1" x14ac:dyDescent="0.2">
      <c r="A46" s="38">
        <v>43</v>
      </c>
      <c r="B46" s="58" t="s">
        <v>282</v>
      </c>
      <c r="C46" s="7" t="s">
        <v>281</v>
      </c>
      <c r="D46" s="7" t="s">
        <v>8</v>
      </c>
      <c r="E46" s="8">
        <v>354.9</v>
      </c>
      <c r="F46" s="8">
        <v>189</v>
      </c>
      <c r="G46" s="9">
        <v>1</v>
      </c>
      <c r="H46" s="10">
        <v>42650</v>
      </c>
      <c r="I46" s="11" t="s">
        <v>36</v>
      </c>
      <c r="J46" s="16"/>
      <c r="K46" s="16"/>
      <c r="L46" s="17"/>
      <c r="M46" s="16"/>
      <c r="O46" s="16"/>
      <c r="P46" s="17"/>
    </row>
    <row r="47" spans="1:16" s="5" customFormat="1" ht="26.1" customHeight="1" x14ac:dyDescent="0.2">
      <c r="A47" s="38">
        <v>44</v>
      </c>
      <c r="B47" s="7" t="s">
        <v>283</v>
      </c>
      <c r="C47" s="7" t="s">
        <v>284</v>
      </c>
      <c r="D47" s="7" t="s">
        <v>8</v>
      </c>
      <c r="E47" s="8">
        <v>308.10000000000002</v>
      </c>
      <c r="F47" s="8">
        <v>164</v>
      </c>
      <c r="G47" s="9">
        <v>2</v>
      </c>
      <c r="H47" s="10">
        <v>42517</v>
      </c>
      <c r="I47" s="14" t="s">
        <v>16</v>
      </c>
      <c r="J47" s="16"/>
      <c r="K47" s="16"/>
      <c r="L47" s="17"/>
      <c r="M47" s="16"/>
      <c r="O47" s="16"/>
      <c r="P47" s="17"/>
    </row>
    <row r="48" spans="1:16" s="5" customFormat="1" ht="26.1" customHeight="1" x14ac:dyDescent="0.2">
      <c r="A48" s="38">
        <v>45</v>
      </c>
      <c r="B48" s="7" t="s">
        <v>319</v>
      </c>
      <c r="C48" s="7" t="s">
        <v>320</v>
      </c>
      <c r="D48" s="7" t="s">
        <v>8</v>
      </c>
      <c r="E48" s="8">
        <v>307.5</v>
      </c>
      <c r="F48" s="15">
        <v>167</v>
      </c>
      <c r="G48" s="9">
        <v>2</v>
      </c>
      <c r="H48" s="10">
        <v>42433</v>
      </c>
      <c r="I48" s="11" t="s">
        <v>9</v>
      </c>
      <c r="J48" s="16"/>
      <c r="O48" s="16"/>
      <c r="P48" s="17"/>
    </row>
    <row r="49" spans="1:19" s="5" customFormat="1" ht="26.1" customHeight="1" x14ac:dyDescent="0.2">
      <c r="A49" s="38">
        <v>46</v>
      </c>
      <c r="B49" s="7" t="s">
        <v>323</v>
      </c>
      <c r="C49" s="7" t="s">
        <v>324</v>
      </c>
      <c r="D49" s="7" t="s">
        <v>8</v>
      </c>
      <c r="E49" s="8">
        <v>289.8</v>
      </c>
      <c r="F49" s="8">
        <v>161</v>
      </c>
      <c r="G49" s="9">
        <v>2</v>
      </c>
      <c r="H49" s="10">
        <v>42601</v>
      </c>
      <c r="I49" s="11" t="s">
        <v>9</v>
      </c>
      <c r="J49" s="16"/>
      <c r="K49" s="16"/>
      <c r="L49" s="17"/>
      <c r="M49" s="16"/>
      <c r="O49" s="16"/>
      <c r="P49" s="17"/>
    </row>
    <row r="50" spans="1:19" s="5" customFormat="1" ht="26.1" customHeight="1" x14ac:dyDescent="0.2">
      <c r="A50" s="38">
        <v>47</v>
      </c>
      <c r="B50" s="7" t="s">
        <v>327</v>
      </c>
      <c r="C50" s="7" t="s">
        <v>328</v>
      </c>
      <c r="D50" s="7" t="s">
        <v>14</v>
      </c>
      <c r="E50" s="8">
        <v>253.7</v>
      </c>
      <c r="F50" s="15">
        <v>147</v>
      </c>
      <c r="G50" s="9">
        <v>1</v>
      </c>
      <c r="H50" s="10">
        <v>42461</v>
      </c>
      <c r="I50" s="11" t="s">
        <v>329</v>
      </c>
      <c r="J50" s="16"/>
      <c r="K50" s="16"/>
      <c r="L50" s="17"/>
      <c r="M50" s="16"/>
      <c r="O50" s="16"/>
      <c r="P50" s="17"/>
    </row>
    <row r="51" spans="1:19" s="5" customFormat="1" ht="26.1" customHeight="1" x14ac:dyDescent="0.2">
      <c r="A51" s="38">
        <v>48</v>
      </c>
      <c r="B51" s="7" t="s">
        <v>317</v>
      </c>
      <c r="C51" s="7" t="s">
        <v>318</v>
      </c>
      <c r="D51" s="7" t="s">
        <v>8</v>
      </c>
      <c r="E51" s="8">
        <v>220</v>
      </c>
      <c r="F51" s="8">
        <v>48</v>
      </c>
      <c r="G51" s="9">
        <v>1</v>
      </c>
      <c r="H51" s="10">
        <v>42888</v>
      </c>
      <c r="I51" s="14" t="s">
        <v>16</v>
      </c>
      <c r="J51" s="16"/>
      <c r="K51" s="16"/>
      <c r="L51" s="17"/>
      <c r="M51" s="16"/>
      <c r="O51" s="16"/>
      <c r="P51" s="17"/>
    </row>
    <row r="52" spans="1:19" s="5" customFormat="1" ht="26.1" customHeight="1" x14ac:dyDescent="0.2">
      <c r="A52" s="38">
        <v>49</v>
      </c>
      <c r="B52" s="7" t="s">
        <v>67</v>
      </c>
      <c r="C52" s="7" t="s">
        <v>68</v>
      </c>
      <c r="D52" s="7" t="s">
        <v>8</v>
      </c>
      <c r="E52" s="8">
        <v>187.2</v>
      </c>
      <c r="F52" s="8">
        <v>104</v>
      </c>
      <c r="G52" s="9">
        <v>1</v>
      </c>
      <c r="H52" s="10">
        <v>42727</v>
      </c>
      <c r="I52" s="11" t="s">
        <v>36</v>
      </c>
      <c r="J52" s="16"/>
      <c r="K52" s="16"/>
      <c r="L52" s="42"/>
      <c r="M52" s="16"/>
      <c r="O52" s="16"/>
      <c r="P52" s="17"/>
    </row>
    <row r="53" spans="1:19" s="5" customFormat="1" ht="26.1" customHeight="1" x14ac:dyDescent="0.2">
      <c r="A53" s="38">
        <v>50</v>
      </c>
      <c r="B53" s="12" t="s">
        <v>297</v>
      </c>
      <c r="C53" s="12" t="s">
        <v>298</v>
      </c>
      <c r="D53" s="7" t="s">
        <v>216</v>
      </c>
      <c r="E53" s="8">
        <v>138.6</v>
      </c>
      <c r="F53" s="8">
        <v>30</v>
      </c>
      <c r="G53" s="9">
        <v>1</v>
      </c>
      <c r="H53" s="18">
        <v>42860</v>
      </c>
      <c r="I53" s="11" t="s">
        <v>20</v>
      </c>
    </row>
    <row r="54" spans="1:19" s="5" customFormat="1" ht="26.1" customHeight="1" x14ac:dyDescent="0.2">
      <c r="A54" s="38">
        <v>51</v>
      </c>
      <c r="B54" s="12" t="s">
        <v>138</v>
      </c>
      <c r="C54" s="7" t="s">
        <v>139</v>
      </c>
      <c r="D54" s="7" t="s">
        <v>76</v>
      </c>
      <c r="E54" s="8">
        <v>111.9</v>
      </c>
      <c r="F54" s="8">
        <v>27</v>
      </c>
      <c r="G54" s="9">
        <v>1</v>
      </c>
      <c r="H54" s="51">
        <v>42769</v>
      </c>
      <c r="I54" s="11" t="s">
        <v>43</v>
      </c>
    </row>
    <row r="55" spans="1:19" s="5" customFormat="1" ht="26.1" customHeight="1" x14ac:dyDescent="0.2">
      <c r="A55" s="38">
        <v>52</v>
      </c>
      <c r="B55" s="7" t="s">
        <v>140</v>
      </c>
      <c r="C55" s="7" t="s">
        <v>140</v>
      </c>
      <c r="D55" s="7" t="s">
        <v>12</v>
      </c>
      <c r="E55" s="8">
        <v>106</v>
      </c>
      <c r="F55" s="8">
        <v>59</v>
      </c>
      <c r="G55" s="9">
        <v>2</v>
      </c>
      <c r="H55" s="24">
        <v>42790</v>
      </c>
      <c r="I55" s="11" t="s">
        <v>11</v>
      </c>
      <c r="J55" s="16"/>
      <c r="K55" s="16"/>
      <c r="L55" s="17"/>
      <c r="M55" s="16"/>
      <c r="O55" s="16"/>
      <c r="P55" s="17"/>
    </row>
    <row r="56" spans="1:19" s="5" customFormat="1" ht="26.1" customHeight="1" x14ac:dyDescent="0.2">
      <c r="A56" s="38">
        <v>53</v>
      </c>
      <c r="B56" s="7" t="s">
        <v>89</v>
      </c>
      <c r="C56" s="7" t="s">
        <v>90</v>
      </c>
      <c r="D56" s="7" t="s">
        <v>8</v>
      </c>
      <c r="E56" s="8">
        <v>85.5</v>
      </c>
      <c r="F56" s="8">
        <v>30</v>
      </c>
      <c r="G56" s="9">
        <v>1</v>
      </c>
      <c r="H56" s="24">
        <v>42713</v>
      </c>
      <c r="I56" s="14" t="s">
        <v>11</v>
      </c>
      <c r="J56" s="16"/>
      <c r="K56" s="16"/>
      <c r="L56" s="42"/>
      <c r="M56" s="16"/>
      <c r="O56" s="16"/>
      <c r="P56" s="17"/>
    </row>
    <row r="57" spans="1:19" s="5" customFormat="1" ht="26.1" customHeight="1" x14ac:dyDescent="0.2">
      <c r="A57" s="38">
        <v>54</v>
      </c>
      <c r="B57" s="7" t="s">
        <v>108</v>
      </c>
      <c r="C57" s="7" t="s">
        <v>109</v>
      </c>
      <c r="D57" s="7" t="s">
        <v>10</v>
      </c>
      <c r="E57" s="8">
        <v>71.819999999999993</v>
      </c>
      <c r="F57" s="8">
        <v>39</v>
      </c>
      <c r="G57" s="9">
        <v>1</v>
      </c>
      <c r="H57" s="10">
        <v>42748</v>
      </c>
      <c r="I57" s="11" t="s">
        <v>11</v>
      </c>
      <c r="J57" s="16"/>
      <c r="K57" s="16"/>
      <c r="L57" s="17"/>
      <c r="M57" s="16"/>
      <c r="O57" s="16"/>
      <c r="P57" s="17"/>
    </row>
    <row r="58" spans="1:19" s="5" customFormat="1" ht="26.1" customHeight="1" x14ac:dyDescent="0.2">
      <c r="A58" s="38">
        <v>55</v>
      </c>
      <c r="B58" s="7" t="s">
        <v>313</v>
      </c>
      <c r="C58" s="7" t="s">
        <v>314</v>
      </c>
      <c r="D58" s="7" t="s">
        <v>8</v>
      </c>
      <c r="E58" s="8">
        <v>53.3</v>
      </c>
      <c r="F58" s="8">
        <v>27</v>
      </c>
      <c r="G58" s="9">
        <v>1</v>
      </c>
      <c r="H58" s="10">
        <v>42405</v>
      </c>
      <c r="I58" s="14" t="s">
        <v>13</v>
      </c>
      <c r="J58" s="16"/>
      <c r="K58" s="16"/>
      <c r="L58" s="17"/>
      <c r="M58" s="16"/>
      <c r="O58" s="16"/>
      <c r="P58" s="17"/>
    </row>
    <row r="59" spans="1:19" s="5" customFormat="1" ht="26.1" customHeight="1" x14ac:dyDescent="0.2">
      <c r="A59" s="38">
        <v>56</v>
      </c>
      <c r="B59" s="12" t="s">
        <v>47</v>
      </c>
      <c r="C59" s="12" t="s">
        <v>46</v>
      </c>
      <c r="D59" s="7" t="s">
        <v>10</v>
      </c>
      <c r="E59" s="8">
        <v>30.4</v>
      </c>
      <c r="F59" s="8">
        <v>7</v>
      </c>
      <c r="G59" s="9">
        <v>1</v>
      </c>
      <c r="H59" s="51">
        <v>42657</v>
      </c>
      <c r="I59" s="11" t="s">
        <v>20</v>
      </c>
    </row>
    <row r="60" spans="1:19" s="5" customFormat="1" ht="26.1" customHeight="1" x14ac:dyDescent="0.2">
      <c r="A60" s="38">
        <v>57</v>
      </c>
      <c r="B60" s="7" t="s">
        <v>44</v>
      </c>
      <c r="C60" s="7" t="s">
        <v>45</v>
      </c>
      <c r="D60" s="7" t="s">
        <v>8</v>
      </c>
      <c r="E60" s="8">
        <v>27</v>
      </c>
      <c r="F60" s="8">
        <v>15</v>
      </c>
      <c r="G60" s="9">
        <v>1</v>
      </c>
      <c r="H60" s="24">
        <v>42664</v>
      </c>
      <c r="I60" s="11" t="s">
        <v>13</v>
      </c>
      <c r="J60" s="16"/>
      <c r="K60" s="16"/>
      <c r="L60" s="17"/>
      <c r="M60" s="16"/>
      <c r="O60" s="16"/>
      <c r="P60" s="17"/>
    </row>
    <row r="61" spans="1:19" s="5" customFormat="1" ht="26.1" customHeight="1" x14ac:dyDescent="0.2">
      <c r="B61" s="26"/>
      <c r="C61" s="26"/>
      <c r="D61" s="26"/>
      <c r="E61" s="27"/>
      <c r="F61" s="27"/>
      <c r="G61" s="28"/>
      <c r="H61" s="29"/>
      <c r="I61" s="29"/>
      <c r="J61" s="16"/>
      <c r="O61" s="16"/>
      <c r="P61" s="17"/>
    </row>
    <row r="62" spans="1:19" s="5" customFormat="1" ht="26.1" customHeight="1" thickBot="1" x14ac:dyDescent="0.25">
      <c r="B62" s="30"/>
      <c r="C62" s="30"/>
      <c r="D62" s="30"/>
      <c r="E62" s="31">
        <f>SUM(E4:E61)</f>
        <v>1732644.4800000002</v>
      </c>
      <c r="F62" s="31">
        <f>SUM(F4:F61)</f>
        <v>340301</v>
      </c>
      <c r="H62" s="16"/>
      <c r="J62" s="16"/>
      <c r="O62" s="16"/>
      <c r="P62" s="17"/>
      <c r="Q62" s="19"/>
      <c r="S62" s="20"/>
    </row>
    <row r="64" spans="1:19" ht="15.6" x14ac:dyDescent="0.3">
      <c r="C64" s="48" t="s">
        <v>182</v>
      </c>
      <c r="E64" s="47">
        <f>'Sausis '!E50</f>
        <v>2056737.0400000005</v>
      </c>
      <c r="F64" s="47">
        <f>'Sausis '!F50</f>
        <v>424719</v>
      </c>
    </row>
    <row r="65" spans="3:6" ht="15.6" x14ac:dyDescent="0.3">
      <c r="C65" s="48" t="s">
        <v>184</v>
      </c>
      <c r="E65" s="47">
        <f>Vasaris!E53</f>
        <v>2266911.6999999993</v>
      </c>
      <c r="F65" s="47">
        <f>Vasaris!F53</f>
        <v>452237</v>
      </c>
    </row>
    <row r="66" spans="3:6" ht="15.6" x14ac:dyDescent="0.3">
      <c r="C66" s="48" t="s">
        <v>226</v>
      </c>
      <c r="E66" s="47">
        <f>Kovas!E60</f>
        <v>1502042.4199999997</v>
      </c>
      <c r="F66" s="47">
        <f>Kovas!F60</f>
        <v>307116</v>
      </c>
    </row>
    <row r="67" spans="3:6" ht="15.6" x14ac:dyDescent="0.3">
      <c r="C67" s="48" t="s">
        <v>262</v>
      </c>
      <c r="E67" s="47">
        <f>Balandis!E44</f>
        <v>1604670.16</v>
      </c>
      <c r="F67" s="47">
        <f>Balandis!F44</f>
        <v>331821</v>
      </c>
    </row>
    <row r="68" spans="3:6" ht="15.6" x14ac:dyDescent="0.3">
      <c r="C68" s="48" t="s">
        <v>302</v>
      </c>
      <c r="E68" s="47">
        <f>Gegužė!E54</f>
        <v>813639.7</v>
      </c>
      <c r="F68" s="47">
        <f>Gegužė!F54</f>
        <v>161841</v>
      </c>
    </row>
    <row r="69" spans="3:6" ht="15.6" x14ac:dyDescent="0.3">
      <c r="C69" s="48" t="s">
        <v>402</v>
      </c>
      <c r="E69" s="47">
        <f>Birželis!E75</f>
        <v>1310890.3900000004</v>
      </c>
      <c r="F69" s="47">
        <f>Birželis!F75</f>
        <v>267519</v>
      </c>
    </row>
    <row r="70" spans="3:6" ht="15.6" x14ac:dyDescent="0.3">
      <c r="C70" s="48"/>
      <c r="E70" s="47"/>
      <c r="F70" s="47"/>
    </row>
    <row r="71" spans="3:6" ht="15.6" x14ac:dyDescent="0.3">
      <c r="C71" s="50" t="s">
        <v>183</v>
      </c>
      <c r="E71" s="47">
        <f>SUM(E62:E70)</f>
        <v>11287535.889999999</v>
      </c>
      <c r="F71" s="47">
        <f>SUM(F62:F70)</f>
        <v>2285554</v>
      </c>
    </row>
  </sheetData>
  <sortState ref="A4:S60">
    <sortCondition descending="1" ref="E4:E60"/>
  </sortState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377D0-419B-43DF-80CB-A65F4B92D499}">
  <dimension ref="A1:S85"/>
  <sheetViews>
    <sheetView topLeftCell="A65" workbookViewId="0">
      <selection activeCell="A67" sqref="A67:XFD67"/>
    </sheetView>
  </sheetViews>
  <sheetFormatPr defaultRowHeight="14.4" x14ac:dyDescent="0.3"/>
  <cols>
    <col min="1" max="1" width="8.88671875" style="109"/>
    <col min="2" max="2" width="24.77734375" style="109" customWidth="1"/>
    <col min="3" max="3" width="22.6640625" style="109" customWidth="1"/>
    <col min="4" max="4" width="8.88671875" style="109"/>
    <col min="5" max="5" width="18.5546875" style="109" customWidth="1"/>
    <col min="6" max="6" width="20.6640625" style="109" customWidth="1"/>
    <col min="7" max="7" width="9.33203125" style="109" customWidth="1"/>
    <col min="8" max="8" width="17.77734375" style="109" customWidth="1"/>
    <col min="9" max="9" width="23.109375" style="109" customWidth="1"/>
    <col min="10" max="16384" width="8.88671875" style="109"/>
  </cols>
  <sheetData>
    <row r="1" spans="1:16" s="73" customFormat="1" ht="17.399999999999999" x14ac:dyDescent="0.3">
      <c r="A1" s="69" t="s">
        <v>427</v>
      </c>
      <c r="B1" s="70"/>
      <c r="C1" s="70"/>
      <c r="D1" s="70"/>
      <c r="E1" s="71"/>
      <c r="F1" s="71"/>
      <c r="G1" s="72"/>
      <c r="H1" s="72"/>
      <c r="I1" s="72"/>
    </row>
    <row r="2" spans="1:16" s="73" customFormat="1" ht="17.399999999999999" x14ac:dyDescent="0.3">
      <c r="A2" s="74"/>
      <c r="B2" s="70"/>
      <c r="C2" s="70"/>
      <c r="D2" s="70"/>
      <c r="E2" s="71"/>
      <c r="F2" s="71"/>
      <c r="G2" s="72"/>
      <c r="H2" s="72"/>
      <c r="I2" s="72"/>
    </row>
    <row r="3" spans="1:16" s="73" customFormat="1" ht="26.1" customHeight="1" x14ac:dyDescent="0.2">
      <c r="A3" s="75"/>
      <c r="B3" s="76" t="s">
        <v>0</v>
      </c>
      <c r="C3" s="76" t="s">
        <v>1</v>
      </c>
      <c r="D3" s="76" t="s">
        <v>2</v>
      </c>
      <c r="E3" s="77" t="s">
        <v>3</v>
      </c>
      <c r="F3" s="77" t="s">
        <v>4</v>
      </c>
      <c r="G3" s="78" t="s">
        <v>5</v>
      </c>
      <c r="H3" s="76" t="s">
        <v>6</v>
      </c>
      <c r="I3" s="76" t="s">
        <v>7</v>
      </c>
    </row>
    <row r="4" spans="1:16" s="73" customFormat="1" ht="26.1" customHeight="1" x14ac:dyDescent="0.2">
      <c r="A4" s="79">
        <v>1</v>
      </c>
      <c r="B4" s="80" t="s">
        <v>452</v>
      </c>
      <c r="C4" s="80" t="s">
        <v>453</v>
      </c>
      <c r="D4" s="80" t="s">
        <v>8</v>
      </c>
      <c r="E4" s="81">
        <v>247478.02</v>
      </c>
      <c r="F4" s="81">
        <v>44061</v>
      </c>
      <c r="G4" s="82">
        <v>12</v>
      </c>
      <c r="H4" s="83">
        <v>42958</v>
      </c>
      <c r="I4" s="84" t="s">
        <v>31</v>
      </c>
      <c r="J4" s="85"/>
      <c r="K4" s="85"/>
      <c r="L4" s="86"/>
      <c r="M4" s="85"/>
      <c r="O4" s="85"/>
      <c r="P4" s="86"/>
    </row>
    <row r="5" spans="1:16" s="73" customFormat="1" ht="26.1" customHeight="1" x14ac:dyDescent="0.2">
      <c r="A5" s="79">
        <v>2</v>
      </c>
      <c r="B5" s="80" t="s">
        <v>407</v>
      </c>
      <c r="C5" s="80" t="s">
        <v>408</v>
      </c>
      <c r="D5" s="80" t="s">
        <v>8</v>
      </c>
      <c r="E5" s="81">
        <v>213979.39</v>
      </c>
      <c r="F5" s="81">
        <v>48149</v>
      </c>
      <c r="G5" s="82">
        <v>30</v>
      </c>
      <c r="H5" s="83">
        <v>42944</v>
      </c>
      <c r="I5" s="87" t="s">
        <v>21</v>
      </c>
      <c r="J5" s="85"/>
      <c r="K5" s="85"/>
      <c r="L5" s="86"/>
      <c r="M5" s="85"/>
      <c r="O5" s="85"/>
      <c r="P5" s="86"/>
    </row>
    <row r="6" spans="1:16" s="73" customFormat="1" ht="26.1" customHeight="1" x14ac:dyDescent="0.2">
      <c r="A6" s="79">
        <v>3</v>
      </c>
      <c r="B6" s="80" t="s">
        <v>454</v>
      </c>
      <c r="C6" s="80" t="s">
        <v>455</v>
      </c>
      <c r="D6" s="80" t="s">
        <v>8</v>
      </c>
      <c r="E6" s="81">
        <v>175099.71</v>
      </c>
      <c r="F6" s="81">
        <v>39408</v>
      </c>
      <c r="G6" s="82">
        <v>18</v>
      </c>
      <c r="H6" s="83">
        <v>42965</v>
      </c>
      <c r="I6" s="84" t="s">
        <v>32</v>
      </c>
      <c r="J6" s="85"/>
      <c r="K6" s="85"/>
      <c r="L6" s="86"/>
      <c r="M6" s="85"/>
      <c r="O6" s="85"/>
      <c r="P6" s="86"/>
    </row>
    <row r="7" spans="1:16" s="73" customFormat="1" ht="26.1" customHeight="1" x14ac:dyDescent="0.2">
      <c r="A7" s="79">
        <v>4</v>
      </c>
      <c r="B7" s="80" t="s">
        <v>435</v>
      </c>
      <c r="C7" s="80" t="s">
        <v>416</v>
      </c>
      <c r="D7" s="80" t="s">
        <v>8</v>
      </c>
      <c r="E7" s="81">
        <v>108584.35</v>
      </c>
      <c r="F7" s="81">
        <v>20493</v>
      </c>
      <c r="G7" s="82">
        <v>15</v>
      </c>
      <c r="H7" s="83">
        <v>42937</v>
      </c>
      <c r="I7" s="84" t="s">
        <v>31</v>
      </c>
      <c r="J7" s="85"/>
      <c r="K7" s="85"/>
      <c r="L7" s="86"/>
      <c r="M7" s="85"/>
      <c r="O7" s="85"/>
      <c r="P7" s="86"/>
    </row>
    <row r="8" spans="1:16" s="73" customFormat="1" ht="26.1" customHeight="1" x14ac:dyDescent="0.2">
      <c r="A8" s="79">
        <v>5</v>
      </c>
      <c r="B8" s="80" t="s">
        <v>312</v>
      </c>
      <c r="C8" s="80" t="s">
        <v>311</v>
      </c>
      <c r="D8" s="80" t="s">
        <v>8</v>
      </c>
      <c r="E8" s="81">
        <v>96405.9</v>
      </c>
      <c r="F8" s="81">
        <v>21221</v>
      </c>
      <c r="G8" s="82">
        <v>24</v>
      </c>
      <c r="H8" s="83">
        <v>42916</v>
      </c>
      <c r="I8" s="84" t="s">
        <v>36</v>
      </c>
      <c r="J8" s="85"/>
      <c r="K8" s="85"/>
      <c r="L8" s="86"/>
      <c r="M8" s="85"/>
      <c r="O8" s="85"/>
      <c r="P8" s="86"/>
    </row>
    <row r="9" spans="1:16" s="73" customFormat="1" ht="26.1" customHeight="1" x14ac:dyDescent="0.2">
      <c r="A9" s="79">
        <v>6</v>
      </c>
      <c r="B9" s="80" t="s">
        <v>421</v>
      </c>
      <c r="C9" s="80" t="s">
        <v>422</v>
      </c>
      <c r="D9" s="80" t="s">
        <v>8</v>
      </c>
      <c r="E9" s="81">
        <v>74612.460000000006</v>
      </c>
      <c r="F9" s="81">
        <v>13112</v>
      </c>
      <c r="G9" s="82">
        <v>12</v>
      </c>
      <c r="H9" s="88">
        <v>42944</v>
      </c>
      <c r="I9" s="87" t="s">
        <v>11</v>
      </c>
      <c r="J9" s="85"/>
      <c r="K9" s="85"/>
      <c r="L9" s="86"/>
      <c r="M9" s="85"/>
      <c r="O9" s="85"/>
      <c r="P9" s="86"/>
    </row>
    <row r="10" spans="1:16" s="73" customFormat="1" ht="26.1" customHeight="1" x14ac:dyDescent="0.2">
      <c r="A10" s="79">
        <v>7</v>
      </c>
      <c r="B10" s="80" t="s">
        <v>439</v>
      </c>
      <c r="C10" s="80" t="s">
        <v>438</v>
      </c>
      <c r="D10" s="80" t="s">
        <v>8</v>
      </c>
      <c r="E10" s="81">
        <v>73163.25</v>
      </c>
      <c r="F10" s="81">
        <v>14036</v>
      </c>
      <c r="G10" s="82">
        <v>14</v>
      </c>
      <c r="H10" s="88">
        <v>42965</v>
      </c>
      <c r="I10" s="87" t="s">
        <v>16</v>
      </c>
      <c r="J10" s="85"/>
      <c r="K10" s="85"/>
      <c r="L10" s="86"/>
      <c r="M10" s="85"/>
      <c r="O10" s="85"/>
      <c r="P10" s="86"/>
    </row>
    <row r="11" spans="1:16" s="73" customFormat="1" ht="26.1" customHeight="1" x14ac:dyDescent="0.2">
      <c r="A11" s="79">
        <v>8</v>
      </c>
      <c r="B11" s="80" t="s">
        <v>456</v>
      </c>
      <c r="C11" s="80" t="s">
        <v>457</v>
      </c>
      <c r="D11" s="80" t="s">
        <v>14</v>
      </c>
      <c r="E11" s="81">
        <v>51752.34</v>
      </c>
      <c r="F11" s="81">
        <v>9313</v>
      </c>
      <c r="G11" s="82">
        <v>10</v>
      </c>
      <c r="H11" s="88">
        <v>42965</v>
      </c>
      <c r="I11" s="87" t="s">
        <v>11</v>
      </c>
      <c r="J11" s="85"/>
      <c r="K11" s="85"/>
      <c r="L11" s="86"/>
      <c r="M11" s="85"/>
      <c r="O11" s="85"/>
      <c r="P11" s="86"/>
    </row>
    <row r="12" spans="1:16" s="73" customFormat="1" ht="26.1" customHeight="1" x14ac:dyDescent="0.2">
      <c r="A12" s="79">
        <v>9</v>
      </c>
      <c r="B12" s="80" t="s">
        <v>458</v>
      </c>
      <c r="C12" s="80" t="s">
        <v>459</v>
      </c>
      <c r="D12" s="80" t="s">
        <v>8</v>
      </c>
      <c r="E12" s="81">
        <v>47195.96</v>
      </c>
      <c r="F12" s="81">
        <v>8825</v>
      </c>
      <c r="G12" s="82">
        <v>12</v>
      </c>
      <c r="H12" s="88">
        <v>42958</v>
      </c>
      <c r="I12" s="84" t="s">
        <v>32</v>
      </c>
      <c r="J12" s="85"/>
      <c r="K12" s="85"/>
      <c r="L12" s="86"/>
      <c r="M12" s="85"/>
      <c r="O12" s="85"/>
      <c r="P12" s="86"/>
    </row>
    <row r="13" spans="1:16" s="73" customFormat="1" ht="26.1" customHeight="1" x14ac:dyDescent="0.2">
      <c r="A13" s="79">
        <v>10</v>
      </c>
      <c r="B13" s="80" t="s">
        <v>464</v>
      </c>
      <c r="C13" s="80" t="s">
        <v>465</v>
      </c>
      <c r="D13" s="80" t="s">
        <v>8</v>
      </c>
      <c r="E13" s="81">
        <v>45277.16</v>
      </c>
      <c r="F13" s="81">
        <v>8198</v>
      </c>
      <c r="G13" s="82">
        <v>12</v>
      </c>
      <c r="H13" s="83">
        <v>42972</v>
      </c>
      <c r="I13" s="84" t="s">
        <v>36</v>
      </c>
      <c r="J13" s="85"/>
      <c r="K13" s="85"/>
      <c r="L13" s="86"/>
      <c r="M13" s="85"/>
      <c r="O13" s="85"/>
      <c r="P13" s="86"/>
    </row>
    <row r="14" spans="1:16" s="73" customFormat="1" ht="26.1" customHeight="1" x14ac:dyDescent="0.2">
      <c r="A14" s="79">
        <v>11</v>
      </c>
      <c r="B14" s="80" t="s">
        <v>460</v>
      </c>
      <c r="C14" s="80" t="s">
        <v>461</v>
      </c>
      <c r="D14" s="80" t="s">
        <v>8</v>
      </c>
      <c r="E14" s="81">
        <v>42611.97</v>
      </c>
      <c r="F14" s="81">
        <v>7909</v>
      </c>
      <c r="G14" s="82">
        <v>12</v>
      </c>
      <c r="H14" s="83">
        <v>42951</v>
      </c>
      <c r="I14" s="84" t="s">
        <v>11</v>
      </c>
      <c r="J14" s="85"/>
      <c r="K14" s="85"/>
      <c r="L14" s="86"/>
      <c r="M14" s="85"/>
      <c r="O14" s="85"/>
      <c r="P14" s="86"/>
    </row>
    <row r="15" spans="1:16" s="73" customFormat="1" ht="26.1" customHeight="1" x14ac:dyDescent="0.2">
      <c r="A15" s="79">
        <v>12</v>
      </c>
      <c r="B15" s="80" t="s">
        <v>440</v>
      </c>
      <c r="C15" s="80" t="s">
        <v>441</v>
      </c>
      <c r="D15" s="80" t="s">
        <v>8</v>
      </c>
      <c r="E15" s="81">
        <v>41533.230000000003</v>
      </c>
      <c r="F15" s="81">
        <v>9347</v>
      </c>
      <c r="G15" s="82">
        <v>28</v>
      </c>
      <c r="H15" s="88">
        <v>42972</v>
      </c>
      <c r="I15" s="87" t="s">
        <v>16</v>
      </c>
      <c r="J15" s="85"/>
      <c r="K15" s="85"/>
      <c r="L15" s="86"/>
      <c r="M15" s="85"/>
      <c r="O15" s="85"/>
      <c r="P15" s="86"/>
    </row>
    <row r="16" spans="1:16" s="73" customFormat="1" ht="26.1" customHeight="1" x14ac:dyDescent="0.2">
      <c r="A16" s="79">
        <v>13</v>
      </c>
      <c r="B16" s="80" t="s">
        <v>413</v>
      </c>
      <c r="C16" s="80" t="s">
        <v>414</v>
      </c>
      <c r="D16" s="80" t="s">
        <v>8</v>
      </c>
      <c r="E16" s="81">
        <v>32124.93</v>
      </c>
      <c r="F16" s="81">
        <v>6082</v>
      </c>
      <c r="G16" s="82">
        <v>12</v>
      </c>
      <c r="H16" s="83">
        <v>42944</v>
      </c>
      <c r="I16" s="87" t="s">
        <v>52</v>
      </c>
      <c r="J16" s="85"/>
      <c r="K16" s="85"/>
      <c r="L16" s="86"/>
      <c r="M16" s="85"/>
      <c r="O16" s="85"/>
      <c r="P16" s="86"/>
    </row>
    <row r="17" spans="1:16" s="73" customFormat="1" ht="26.1" customHeight="1" x14ac:dyDescent="0.2">
      <c r="A17" s="79">
        <v>14</v>
      </c>
      <c r="B17" s="80" t="s">
        <v>472</v>
      </c>
      <c r="C17" s="80" t="s">
        <v>472</v>
      </c>
      <c r="D17" s="80" t="s">
        <v>12</v>
      </c>
      <c r="E17" s="81">
        <v>30705.439999999999</v>
      </c>
      <c r="F17" s="81">
        <v>7012</v>
      </c>
      <c r="G17" s="82">
        <v>18</v>
      </c>
      <c r="H17" s="83">
        <v>42965</v>
      </c>
      <c r="I17" s="87" t="s">
        <v>471</v>
      </c>
      <c r="J17" s="85"/>
      <c r="K17" s="85"/>
      <c r="L17" s="86"/>
      <c r="M17" s="85"/>
      <c r="O17" s="85"/>
      <c r="P17" s="86"/>
    </row>
    <row r="18" spans="1:16" s="73" customFormat="1" ht="26.1" customHeight="1" x14ac:dyDescent="0.2">
      <c r="A18" s="79">
        <v>15</v>
      </c>
      <c r="B18" s="80" t="s">
        <v>467</v>
      </c>
      <c r="C18" s="80" t="s">
        <v>466</v>
      </c>
      <c r="D18" s="80" t="s">
        <v>8</v>
      </c>
      <c r="E18" s="81">
        <v>27116.81</v>
      </c>
      <c r="F18" s="81">
        <v>5202</v>
      </c>
      <c r="G18" s="82">
        <v>10</v>
      </c>
      <c r="H18" s="83">
        <v>42951</v>
      </c>
      <c r="I18" s="84" t="s">
        <v>468</v>
      </c>
      <c r="J18" s="85"/>
      <c r="K18" s="85"/>
      <c r="L18" s="86"/>
      <c r="M18" s="85"/>
      <c r="O18" s="85"/>
      <c r="P18" s="86"/>
    </row>
    <row r="19" spans="1:16" s="73" customFormat="1" ht="26.1" customHeight="1" x14ac:dyDescent="0.2">
      <c r="A19" s="79">
        <v>16</v>
      </c>
      <c r="B19" s="80" t="s">
        <v>433</v>
      </c>
      <c r="C19" s="80" t="s">
        <v>434</v>
      </c>
      <c r="D19" s="80" t="s">
        <v>8</v>
      </c>
      <c r="E19" s="81">
        <v>21693.67</v>
      </c>
      <c r="F19" s="81">
        <v>4098</v>
      </c>
      <c r="G19" s="82">
        <v>12</v>
      </c>
      <c r="H19" s="83">
        <v>42951</v>
      </c>
      <c r="I19" s="87" t="s">
        <v>52</v>
      </c>
      <c r="J19" s="85"/>
      <c r="K19" s="85"/>
      <c r="L19" s="86"/>
      <c r="M19" s="85"/>
      <c r="O19" s="85"/>
      <c r="P19" s="86"/>
    </row>
    <row r="20" spans="1:16" s="73" customFormat="1" ht="26.1" customHeight="1" x14ac:dyDescent="0.2">
      <c r="A20" s="79">
        <v>17</v>
      </c>
      <c r="B20" s="80" t="s">
        <v>417</v>
      </c>
      <c r="C20" s="80" t="s">
        <v>418</v>
      </c>
      <c r="D20" s="80" t="s">
        <v>8</v>
      </c>
      <c r="E20" s="81">
        <v>16216.23</v>
      </c>
      <c r="F20" s="81">
        <v>3006</v>
      </c>
      <c r="G20" s="82">
        <v>10</v>
      </c>
      <c r="H20" s="88">
        <v>42930</v>
      </c>
      <c r="I20" s="84" t="s">
        <v>32</v>
      </c>
      <c r="J20" s="85"/>
      <c r="K20" s="85"/>
      <c r="L20" s="86"/>
      <c r="M20" s="85"/>
      <c r="O20" s="85"/>
      <c r="P20" s="86"/>
    </row>
    <row r="21" spans="1:16" s="73" customFormat="1" ht="26.1" customHeight="1" x14ac:dyDescent="0.2">
      <c r="A21" s="79">
        <v>18</v>
      </c>
      <c r="B21" s="80" t="s">
        <v>431</v>
      </c>
      <c r="C21" s="80" t="s">
        <v>432</v>
      </c>
      <c r="D21" s="80" t="s">
        <v>8</v>
      </c>
      <c r="E21" s="81">
        <v>12784</v>
      </c>
      <c r="F21" s="81">
        <v>2186</v>
      </c>
      <c r="G21" s="82">
        <v>14</v>
      </c>
      <c r="H21" s="88">
        <v>42972</v>
      </c>
      <c r="I21" s="84" t="s">
        <v>15</v>
      </c>
      <c r="J21" s="85"/>
      <c r="K21" s="85"/>
      <c r="L21" s="86"/>
      <c r="M21" s="85"/>
      <c r="O21" s="85"/>
      <c r="P21" s="86"/>
    </row>
    <row r="22" spans="1:16" s="73" customFormat="1" ht="26.1" customHeight="1" x14ac:dyDescent="0.2">
      <c r="A22" s="79">
        <v>19</v>
      </c>
      <c r="B22" s="80" t="s">
        <v>462</v>
      </c>
      <c r="C22" s="80" t="s">
        <v>463</v>
      </c>
      <c r="D22" s="80" t="s">
        <v>8</v>
      </c>
      <c r="E22" s="81">
        <v>10178.91</v>
      </c>
      <c r="F22" s="81">
        <v>2053</v>
      </c>
      <c r="G22" s="82">
        <v>10</v>
      </c>
      <c r="H22" s="88">
        <v>42975</v>
      </c>
      <c r="I22" s="87" t="s">
        <v>11</v>
      </c>
      <c r="J22" s="85"/>
      <c r="K22" s="85"/>
      <c r="L22" s="86"/>
      <c r="M22" s="85"/>
      <c r="O22" s="85"/>
      <c r="P22" s="86"/>
    </row>
    <row r="23" spans="1:16" s="73" customFormat="1" ht="26.1" customHeight="1" x14ac:dyDescent="0.2">
      <c r="A23" s="79">
        <v>20</v>
      </c>
      <c r="B23" s="80" t="s">
        <v>436</v>
      </c>
      <c r="C23" s="80" t="s">
        <v>437</v>
      </c>
      <c r="D23" s="80" t="s">
        <v>256</v>
      </c>
      <c r="E23" s="81">
        <v>8937.08</v>
      </c>
      <c r="F23" s="81">
        <v>1736</v>
      </c>
      <c r="G23" s="82">
        <v>11</v>
      </c>
      <c r="H23" s="88">
        <v>42972</v>
      </c>
      <c r="I23" s="87" t="s">
        <v>16</v>
      </c>
      <c r="J23" s="85"/>
      <c r="K23" s="85"/>
      <c r="L23" s="86"/>
      <c r="M23" s="85"/>
      <c r="O23" s="85"/>
      <c r="P23" s="86"/>
    </row>
    <row r="24" spans="1:16" s="73" customFormat="1" ht="26.1" customHeight="1" x14ac:dyDescent="0.2">
      <c r="A24" s="79">
        <v>21</v>
      </c>
      <c r="B24" s="80" t="s">
        <v>409</v>
      </c>
      <c r="C24" s="80" t="s">
        <v>410</v>
      </c>
      <c r="D24" s="80" t="s">
        <v>8</v>
      </c>
      <c r="E24" s="81">
        <v>7227.92</v>
      </c>
      <c r="F24" s="81">
        <v>1391</v>
      </c>
      <c r="G24" s="82">
        <v>7</v>
      </c>
      <c r="H24" s="83">
        <v>42930</v>
      </c>
      <c r="I24" s="87" t="s">
        <v>13</v>
      </c>
      <c r="J24" s="85"/>
      <c r="K24" s="85"/>
      <c r="L24" s="86"/>
      <c r="M24" s="85"/>
      <c r="O24" s="85"/>
      <c r="P24" s="86"/>
    </row>
    <row r="25" spans="1:16" s="73" customFormat="1" ht="26.1" customHeight="1" x14ac:dyDescent="0.2">
      <c r="A25" s="79">
        <v>22</v>
      </c>
      <c r="B25" s="89" t="s">
        <v>470</v>
      </c>
      <c r="C25" s="80" t="s">
        <v>470</v>
      </c>
      <c r="D25" s="80" t="s">
        <v>10</v>
      </c>
      <c r="E25" s="81">
        <v>5935.16</v>
      </c>
      <c r="F25" s="81">
        <v>1391</v>
      </c>
      <c r="G25" s="82">
        <v>3</v>
      </c>
      <c r="H25" s="83">
        <v>42951</v>
      </c>
      <c r="I25" s="87" t="s">
        <v>173</v>
      </c>
      <c r="J25" s="85"/>
      <c r="K25" s="85"/>
      <c r="L25" s="86"/>
      <c r="M25" s="85"/>
      <c r="O25" s="85"/>
      <c r="P25" s="86"/>
    </row>
    <row r="26" spans="1:16" s="73" customFormat="1" ht="26.1" customHeight="1" x14ac:dyDescent="0.2">
      <c r="A26" s="79">
        <v>23</v>
      </c>
      <c r="B26" s="80" t="s">
        <v>446</v>
      </c>
      <c r="C26" s="80" t="s">
        <v>447</v>
      </c>
      <c r="D26" s="80" t="s">
        <v>448</v>
      </c>
      <c r="E26" s="81">
        <v>5606</v>
      </c>
      <c r="F26" s="81">
        <v>1431</v>
      </c>
      <c r="G26" s="82">
        <v>6</v>
      </c>
      <c r="H26" s="83">
        <v>42958</v>
      </c>
      <c r="I26" s="84" t="s">
        <v>20</v>
      </c>
      <c r="J26" s="85"/>
      <c r="K26" s="85"/>
      <c r="L26" s="86"/>
      <c r="M26" s="85"/>
      <c r="O26" s="85"/>
      <c r="P26" s="86"/>
    </row>
    <row r="27" spans="1:16" s="73" customFormat="1" ht="26.1" customHeight="1" x14ac:dyDescent="0.2">
      <c r="A27" s="79">
        <v>24</v>
      </c>
      <c r="B27" s="80" t="s">
        <v>411</v>
      </c>
      <c r="C27" s="80" t="s">
        <v>412</v>
      </c>
      <c r="D27" s="80" t="s">
        <v>8</v>
      </c>
      <c r="E27" s="81">
        <v>4722.3999999999996</v>
      </c>
      <c r="F27" s="81">
        <v>928</v>
      </c>
      <c r="G27" s="82">
        <v>9</v>
      </c>
      <c r="H27" s="83">
        <v>42937</v>
      </c>
      <c r="I27" s="87" t="s">
        <v>52</v>
      </c>
      <c r="J27" s="85"/>
      <c r="K27" s="85"/>
      <c r="L27" s="86"/>
      <c r="M27" s="85"/>
      <c r="O27" s="85"/>
      <c r="P27" s="86"/>
    </row>
    <row r="28" spans="1:16" s="73" customFormat="1" ht="26.1" customHeight="1" x14ac:dyDescent="0.2">
      <c r="A28" s="79">
        <v>25</v>
      </c>
      <c r="B28" s="80" t="s">
        <v>403</v>
      </c>
      <c r="C28" s="80" t="s">
        <v>404</v>
      </c>
      <c r="D28" s="80" t="s">
        <v>8</v>
      </c>
      <c r="E28" s="81">
        <v>4518.45</v>
      </c>
      <c r="F28" s="81">
        <v>811</v>
      </c>
      <c r="G28" s="82">
        <v>6</v>
      </c>
      <c r="H28" s="83">
        <v>42923</v>
      </c>
      <c r="I28" s="84" t="s">
        <v>310</v>
      </c>
      <c r="J28" s="85"/>
      <c r="K28" s="85"/>
      <c r="L28" s="86"/>
      <c r="M28" s="85"/>
      <c r="O28" s="85"/>
      <c r="P28" s="86"/>
    </row>
    <row r="29" spans="1:16" s="73" customFormat="1" ht="26.1" customHeight="1" x14ac:dyDescent="0.2">
      <c r="A29" s="79">
        <v>26</v>
      </c>
      <c r="B29" s="80" t="s">
        <v>419</v>
      </c>
      <c r="C29" s="80" t="s">
        <v>420</v>
      </c>
      <c r="D29" s="80" t="s">
        <v>8</v>
      </c>
      <c r="E29" s="81">
        <v>3874.01</v>
      </c>
      <c r="F29" s="81">
        <v>707</v>
      </c>
      <c r="G29" s="82">
        <v>6</v>
      </c>
      <c r="H29" s="88">
        <v>42923</v>
      </c>
      <c r="I29" s="84" t="s">
        <v>32</v>
      </c>
      <c r="J29" s="85"/>
      <c r="K29" s="85"/>
      <c r="L29" s="86"/>
      <c r="M29" s="85"/>
      <c r="O29" s="85"/>
      <c r="P29" s="86"/>
    </row>
    <row r="30" spans="1:16" s="73" customFormat="1" ht="26.1" customHeight="1" x14ac:dyDescent="0.2">
      <c r="A30" s="79">
        <v>27</v>
      </c>
      <c r="B30" s="80" t="s">
        <v>140</v>
      </c>
      <c r="C30" s="80" t="s">
        <v>140</v>
      </c>
      <c r="D30" s="80" t="s">
        <v>12</v>
      </c>
      <c r="E30" s="81">
        <v>3677.04</v>
      </c>
      <c r="F30" s="81">
        <v>737</v>
      </c>
      <c r="G30" s="82">
        <v>2</v>
      </c>
      <c r="H30" s="83">
        <v>42790</v>
      </c>
      <c r="I30" s="84" t="s">
        <v>11</v>
      </c>
      <c r="J30" s="85"/>
      <c r="K30" s="85"/>
      <c r="L30" s="86"/>
      <c r="M30" s="85"/>
      <c r="O30" s="85"/>
      <c r="P30" s="86"/>
    </row>
    <row r="31" spans="1:16" s="73" customFormat="1" ht="26.1" customHeight="1" x14ac:dyDescent="0.2">
      <c r="A31" s="79">
        <v>28</v>
      </c>
      <c r="B31" s="89" t="s">
        <v>469</v>
      </c>
      <c r="C31" s="80" t="s">
        <v>469</v>
      </c>
      <c r="D31" s="80" t="s">
        <v>352</v>
      </c>
      <c r="E31" s="81">
        <v>3565.34</v>
      </c>
      <c r="F31" s="81">
        <v>776</v>
      </c>
      <c r="G31" s="82">
        <v>3</v>
      </c>
      <c r="H31" s="83">
        <v>42965</v>
      </c>
      <c r="I31" s="87" t="s">
        <v>173</v>
      </c>
      <c r="J31" s="85"/>
      <c r="K31" s="85"/>
      <c r="L31" s="86"/>
      <c r="M31" s="85"/>
      <c r="O31" s="85"/>
      <c r="P31" s="86"/>
    </row>
    <row r="32" spans="1:16" s="73" customFormat="1" ht="26.1" customHeight="1" x14ac:dyDescent="0.2">
      <c r="A32" s="79">
        <v>29</v>
      </c>
      <c r="B32" s="80" t="s">
        <v>406</v>
      </c>
      <c r="C32" s="80" t="s">
        <v>405</v>
      </c>
      <c r="D32" s="80" t="s">
        <v>8</v>
      </c>
      <c r="E32" s="81">
        <v>3099.73</v>
      </c>
      <c r="F32" s="81">
        <v>651</v>
      </c>
      <c r="G32" s="82">
        <v>4</v>
      </c>
      <c r="H32" s="83">
        <v>42930</v>
      </c>
      <c r="I32" s="84" t="s">
        <v>36</v>
      </c>
      <c r="J32" s="85"/>
      <c r="K32" s="85"/>
      <c r="L32" s="86"/>
      <c r="M32" s="85"/>
      <c r="O32" s="85"/>
      <c r="P32" s="86"/>
    </row>
    <row r="33" spans="1:16" s="73" customFormat="1" ht="26.1" customHeight="1" x14ac:dyDescent="0.2">
      <c r="A33" s="79">
        <v>30</v>
      </c>
      <c r="B33" s="80" t="s">
        <v>181</v>
      </c>
      <c r="C33" s="80" t="s">
        <v>127</v>
      </c>
      <c r="D33" s="80" t="s">
        <v>128</v>
      </c>
      <c r="E33" s="81">
        <v>2332.84</v>
      </c>
      <c r="F33" s="81">
        <v>464</v>
      </c>
      <c r="G33" s="82">
        <v>2</v>
      </c>
      <c r="H33" s="83">
        <v>42748</v>
      </c>
      <c r="I33" s="84" t="s">
        <v>34</v>
      </c>
      <c r="J33" s="85"/>
      <c r="K33" s="85"/>
      <c r="L33" s="90"/>
      <c r="M33" s="85"/>
      <c r="O33" s="85"/>
      <c r="P33" s="86"/>
    </row>
    <row r="34" spans="1:16" s="73" customFormat="1" ht="26.1" customHeight="1" x14ac:dyDescent="0.2">
      <c r="A34" s="79">
        <v>31</v>
      </c>
      <c r="B34" s="80" t="s">
        <v>449</v>
      </c>
      <c r="C34" s="80" t="s">
        <v>450</v>
      </c>
      <c r="D34" s="80" t="s">
        <v>451</v>
      </c>
      <c r="E34" s="81">
        <v>1569</v>
      </c>
      <c r="F34" s="81">
        <v>426</v>
      </c>
      <c r="G34" s="82">
        <v>7</v>
      </c>
      <c r="H34" s="83">
        <v>42972</v>
      </c>
      <c r="I34" s="84" t="s">
        <v>20</v>
      </c>
      <c r="J34" s="85"/>
      <c r="K34" s="85"/>
      <c r="L34" s="86"/>
      <c r="M34" s="85"/>
      <c r="O34" s="85"/>
      <c r="P34" s="86"/>
    </row>
    <row r="35" spans="1:16" s="73" customFormat="1" ht="26.1" customHeight="1" x14ac:dyDescent="0.2">
      <c r="A35" s="79">
        <v>32</v>
      </c>
      <c r="B35" s="80" t="s">
        <v>444</v>
      </c>
      <c r="C35" s="80" t="s">
        <v>445</v>
      </c>
      <c r="D35" s="80" t="s">
        <v>8</v>
      </c>
      <c r="E35" s="81">
        <v>1557.66</v>
      </c>
      <c r="F35" s="81">
        <v>306</v>
      </c>
      <c r="G35" s="82">
        <v>6</v>
      </c>
      <c r="H35" s="88" t="s">
        <v>274</v>
      </c>
      <c r="I35" s="84" t="s">
        <v>16</v>
      </c>
      <c r="J35" s="85"/>
      <c r="K35" s="85"/>
      <c r="L35" s="86"/>
      <c r="M35" s="85"/>
      <c r="O35" s="85"/>
      <c r="P35" s="86"/>
    </row>
    <row r="36" spans="1:16" s="73" customFormat="1" ht="26.1" customHeight="1" x14ac:dyDescent="0.2">
      <c r="A36" s="79">
        <v>33</v>
      </c>
      <c r="B36" s="80" t="s">
        <v>289</v>
      </c>
      <c r="C36" s="80" t="s">
        <v>290</v>
      </c>
      <c r="D36" s="80" t="s">
        <v>8</v>
      </c>
      <c r="E36" s="81">
        <v>1186.68</v>
      </c>
      <c r="F36" s="81">
        <v>228</v>
      </c>
      <c r="G36" s="82">
        <v>3</v>
      </c>
      <c r="H36" s="88">
        <v>42881</v>
      </c>
      <c r="I36" s="87" t="s">
        <v>21</v>
      </c>
      <c r="J36" s="85"/>
      <c r="K36" s="85"/>
      <c r="L36" s="86"/>
      <c r="M36" s="85"/>
      <c r="O36" s="85"/>
      <c r="P36" s="86"/>
    </row>
    <row r="37" spans="1:16" s="73" customFormat="1" ht="26.1" customHeight="1" x14ac:dyDescent="0.2">
      <c r="A37" s="79">
        <v>34</v>
      </c>
      <c r="B37" s="91" t="s">
        <v>190</v>
      </c>
      <c r="C37" s="91" t="s">
        <v>191</v>
      </c>
      <c r="D37" s="91" t="s">
        <v>8</v>
      </c>
      <c r="E37" s="81">
        <v>1113.18</v>
      </c>
      <c r="F37" s="81">
        <v>196</v>
      </c>
      <c r="G37" s="92">
        <v>1</v>
      </c>
      <c r="H37" s="88">
        <v>42804</v>
      </c>
      <c r="I37" s="87" t="s">
        <v>32</v>
      </c>
      <c r="J37" s="85"/>
      <c r="K37" s="85"/>
      <c r="L37" s="86"/>
      <c r="M37" s="85"/>
      <c r="O37" s="85"/>
      <c r="P37" s="86"/>
    </row>
    <row r="38" spans="1:16" s="73" customFormat="1" ht="26.1" customHeight="1" x14ac:dyDescent="0.2">
      <c r="A38" s="79">
        <v>35</v>
      </c>
      <c r="B38" s="80" t="s">
        <v>347</v>
      </c>
      <c r="C38" s="80" t="s">
        <v>348</v>
      </c>
      <c r="D38" s="80" t="s">
        <v>14</v>
      </c>
      <c r="E38" s="81">
        <v>964</v>
      </c>
      <c r="F38" s="81">
        <v>348</v>
      </c>
      <c r="G38" s="82">
        <v>2</v>
      </c>
      <c r="H38" s="83">
        <v>42881</v>
      </c>
      <c r="I38" s="87" t="s">
        <v>349</v>
      </c>
      <c r="J38" s="85"/>
      <c r="K38" s="85"/>
      <c r="L38" s="86"/>
      <c r="M38" s="85"/>
      <c r="O38" s="85"/>
      <c r="P38" s="86"/>
    </row>
    <row r="39" spans="1:16" s="73" customFormat="1" ht="26.1" customHeight="1" x14ac:dyDescent="0.2">
      <c r="A39" s="79">
        <v>36</v>
      </c>
      <c r="B39" s="80" t="s">
        <v>338</v>
      </c>
      <c r="C39" s="91" t="s">
        <v>339</v>
      </c>
      <c r="D39" s="91" t="s">
        <v>8</v>
      </c>
      <c r="E39" s="81">
        <v>804.04</v>
      </c>
      <c r="F39" s="81">
        <v>138</v>
      </c>
      <c r="G39" s="92">
        <v>3</v>
      </c>
      <c r="H39" s="88">
        <v>42916</v>
      </c>
      <c r="I39" s="84" t="s">
        <v>32</v>
      </c>
      <c r="J39" s="85"/>
      <c r="K39" s="85"/>
      <c r="L39" s="86"/>
      <c r="M39" s="85"/>
      <c r="O39" s="85"/>
      <c r="P39" s="86"/>
    </row>
    <row r="40" spans="1:16" s="73" customFormat="1" ht="26.1" customHeight="1" x14ac:dyDescent="0.2">
      <c r="A40" s="79">
        <v>37</v>
      </c>
      <c r="B40" s="80" t="s">
        <v>363</v>
      </c>
      <c r="C40" s="80" t="s">
        <v>364</v>
      </c>
      <c r="D40" s="80" t="s">
        <v>10</v>
      </c>
      <c r="E40" s="81">
        <v>628.20000000000005</v>
      </c>
      <c r="F40" s="93">
        <v>135</v>
      </c>
      <c r="G40" s="82">
        <v>1</v>
      </c>
      <c r="H40" s="83">
        <v>42888</v>
      </c>
      <c r="I40" s="84" t="s">
        <v>20</v>
      </c>
      <c r="J40" s="85"/>
      <c r="K40" s="85"/>
      <c r="L40" s="86"/>
      <c r="M40" s="85"/>
      <c r="O40" s="85"/>
      <c r="P40" s="86"/>
    </row>
    <row r="41" spans="1:16" s="73" customFormat="1" ht="26.1" customHeight="1" x14ac:dyDescent="0.2">
      <c r="A41" s="79">
        <v>38</v>
      </c>
      <c r="B41" s="94" t="s">
        <v>330</v>
      </c>
      <c r="C41" s="80" t="s">
        <v>331</v>
      </c>
      <c r="D41" s="80" t="s">
        <v>224</v>
      </c>
      <c r="E41" s="81">
        <v>447</v>
      </c>
      <c r="F41" s="81">
        <v>253</v>
      </c>
      <c r="G41" s="82">
        <v>1</v>
      </c>
      <c r="H41" s="95">
        <v>42412</v>
      </c>
      <c r="I41" s="84" t="s">
        <v>329</v>
      </c>
    </row>
    <row r="42" spans="1:16" s="73" customFormat="1" ht="26.1" customHeight="1" x14ac:dyDescent="0.2">
      <c r="A42" s="79">
        <v>39</v>
      </c>
      <c r="B42" s="94" t="s">
        <v>332</v>
      </c>
      <c r="C42" s="80" t="s">
        <v>333</v>
      </c>
      <c r="D42" s="80" t="s">
        <v>8</v>
      </c>
      <c r="E42" s="81">
        <v>430.2</v>
      </c>
      <c r="F42" s="81">
        <v>259</v>
      </c>
      <c r="G42" s="82">
        <v>1</v>
      </c>
      <c r="H42" s="95">
        <v>42398</v>
      </c>
      <c r="I42" s="87" t="s">
        <v>11</v>
      </c>
    </row>
    <row r="43" spans="1:16" s="73" customFormat="1" ht="26.1" customHeight="1" x14ac:dyDescent="0.2">
      <c r="A43" s="79">
        <v>40</v>
      </c>
      <c r="B43" s="80" t="s">
        <v>308</v>
      </c>
      <c r="C43" s="80" t="s">
        <v>309</v>
      </c>
      <c r="D43" s="80" t="s">
        <v>8</v>
      </c>
      <c r="E43" s="81">
        <v>382.16</v>
      </c>
      <c r="F43" s="81">
        <v>69</v>
      </c>
      <c r="G43" s="82">
        <v>3</v>
      </c>
      <c r="H43" s="83">
        <v>42902</v>
      </c>
      <c r="I43" s="84" t="s">
        <v>310</v>
      </c>
      <c r="J43" s="85"/>
      <c r="K43" s="85"/>
      <c r="L43" s="86"/>
      <c r="M43" s="85"/>
      <c r="O43" s="85"/>
      <c r="P43" s="86"/>
    </row>
    <row r="44" spans="1:16" s="73" customFormat="1" ht="26.1" customHeight="1" x14ac:dyDescent="0.2">
      <c r="A44" s="79">
        <v>41</v>
      </c>
      <c r="B44" s="80" t="s">
        <v>283</v>
      </c>
      <c r="C44" s="80" t="s">
        <v>284</v>
      </c>
      <c r="D44" s="80" t="s">
        <v>8</v>
      </c>
      <c r="E44" s="81">
        <v>270.88</v>
      </c>
      <c r="F44" s="81">
        <v>151</v>
      </c>
      <c r="G44" s="82">
        <v>2</v>
      </c>
      <c r="H44" s="83">
        <v>42517</v>
      </c>
      <c r="I44" s="87" t="s">
        <v>16</v>
      </c>
      <c r="J44" s="85"/>
      <c r="K44" s="85"/>
      <c r="L44" s="86"/>
      <c r="M44" s="85"/>
      <c r="O44" s="85"/>
      <c r="P44" s="86"/>
    </row>
    <row r="45" spans="1:16" s="73" customFormat="1" ht="26.1" customHeight="1" x14ac:dyDescent="0.2">
      <c r="A45" s="79">
        <v>42</v>
      </c>
      <c r="B45" s="80" t="s">
        <v>321</v>
      </c>
      <c r="C45" s="80" t="s">
        <v>321</v>
      </c>
      <c r="D45" s="80" t="s">
        <v>8</v>
      </c>
      <c r="E45" s="81">
        <v>265.39999999999998</v>
      </c>
      <c r="F45" s="93">
        <v>144</v>
      </c>
      <c r="G45" s="82">
        <v>2</v>
      </c>
      <c r="H45" s="83">
        <v>42447</v>
      </c>
      <c r="I45" s="87" t="s">
        <v>322</v>
      </c>
      <c r="J45" s="85"/>
      <c r="O45" s="85"/>
      <c r="P45" s="86"/>
    </row>
    <row r="46" spans="1:16" s="73" customFormat="1" ht="26.1" customHeight="1" x14ac:dyDescent="0.2">
      <c r="A46" s="79">
        <v>43</v>
      </c>
      <c r="B46" s="94" t="s">
        <v>334</v>
      </c>
      <c r="C46" s="80" t="s">
        <v>335</v>
      </c>
      <c r="D46" s="80" t="s">
        <v>14</v>
      </c>
      <c r="E46" s="81">
        <v>255.6</v>
      </c>
      <c r="F46" s="81">
        <v>142</v>
      </c>
      <c r="G46" s="82">
        <v>1</v>
      </c>
      <c r="H46" s="95">
        <v>42489</v>
      </c>
      <c r="I46" s="84" t="s">
        <v>11</v>
      </c>
    </row>
    <row r="47" spans="1:16" s="73" customFormat="1" ht="26.1" customHeight="1" x14ac:dyDescent="0.2">
      <c r="A47" s="79">
        <v>44</v>
      </c>
      <c r="B47" s="80" t="s">
        <v>44</v>
      </c>
      <c r="C47" s="80" t="s">
        <v>45</v>
      </c>
      <c r="D47" s="80" t="s">
        <v>8</v>
      </c>
      <c r="E47" s="81">
        <v>241.2</v>
      </c>
      <c r="F47" s="81">
        <v>134</v>
      </c>
      <c r="G47" s="82">
        <v>2</v>
      </c>
      <c r="H47" s="83">
        <v>42664</v>
      </c>
      <c r="I47" s="84" t="s">
        <v>13</v>
      </c>
      <c r="J47" s="85"/>
      <c r="K47" s="85"/>
      <c r="L47" s="86"/>
      <c r="M47" s="85"/>
      <c r="O47" s="85"/>
      <c r="P47" s="86"/>
    </row>
    <row r="48" spans="1:16" s="73" customFormat="1" ht="26.1" customHeight="1" x14ac:dyDescent="0.2">
      <c r="A48" s="79">
        <v>45</v>
      </c>
      <c r="B48" s="80" t="s">
        <v>108</v>
      </c>
      <c r="C48" s="80" t="s">
        <v>109</v>
      </c>
      <c r="D48" s="80" t="s">
        <v>10</v>
      </c>
      <c r="E48" s="81">
        <v>240.2</v>
      </c>
      <c r="F48" s="81">
        <v>136</v>
      </c>
      <c r="G48" s="82">
        <v>1</v>
      </c>
      <c r="H48" s="83">
        <v>42748</v>
      </c>
      <c r="I48" s="84" t="s">
        <v>11</v>
      </c>
      <c r="J48" s="85"/>
      <c r="K48" s="85"/>
      <c r="L48" s="86"/>
      <c r="M48" s="85"/>
      <c r="O48" s="85"/>
      <c r="P48" s="86"/>
    </row>
    <row r="49" spans="1:16" s="73" customFormat="1" ht="26.1" customHeight="1" x14ac:dyDescent="0.2">
      <c r="A49" s="79">
        <v>46</v>
      </c>
      <c r="B49" s="80" t="s">
        <v>18</v>
      </c>
      <c r="C49" s="80" t="s">
        <v>19</v>
      </c>
      <c r="D49" s="80" t="s">
        <v>10</v>
      </c>
      <c r="E49" s="81">
        <v>204.3</v>
      </c>
      <c r="F49" s="93">
        <v>39</v>
      </c>
      <c r="G49" s="82">
        <v>1</v>
      </c>
      <c r="H49" s="83">
        <v>42244</v>
      </c>
      <c r="I49" s="84" t="s">
        <v>20</v>
      </c>
      <c r="J49" s="85"/>
      <c r="L49" s="96"/>
      <c r="O49" s="85"/>
      <c r="P49" s="86"/>
    </row>
    <row r="50" spans="1:16" s="73" customFormat="1" ht="26.1" customHeight="1" x14ac:dyDescent="0.2">
      <c r="A50" s="79">
        <v>47</v>
      </c>
      <c r="B50" s="91" t="s">
        <v>67</v>
      </c>
      <c r="C50" s="91" t="s">
        <v>68</v>
      </c>
      <c r="D50" s="91" t="s">
        <v>8</v>
      </c>
      <c r="E50" s="97">
        <v>199.8</v>
      </c>
      <c r="F50" s="97">
        <v>111</v>
      </c>
      <c r="G50" s="92">
        <v>1</v>
      </c>
      <c r="H50" s="83">
        <v>42727</v>
      </c>
      <c r="I50" s="84" t="s">
        <v>36</v>
      </c>
      <c r="J50" s="85"/>
      <c r="K50" s="85"/>
      <c r="L50" s="90"/>
      <c r="M50" s="85"/>
      <c r="O50" s="85"/>
      <c r="P50" s="86"/>
    </row>
    <row r="51" spans="1:16" s="73" customFormat="1" ht="26.1" customHeight="1" x14ac:dyDescent="0.2">
      <c r="A51" s="79">
        <v>48</v>
      </c>
      <c r="B51" s="80" t="s">
        <v>305</v>
      </c>
      <c r="C51" s="80" t="s">
        <v>304</v>
      </c>
      <c r="D51" s="80" t="s">
        <v>8</v>
      </c>
      <c r="E51" s="81">
        <v>190.8</v>
      </c>
      <c r="F51" s="81">
        <v>106</v>
      </c>
      <c r="G51" s="82">
        <v>1</v>
      </c>
      <c r="H51" s="83">
        <v>42587</v>
      </c>
      <c r="I51" s="84" t="s">
        <v>36</v>
      </c>
      <c r="J51" s="85"/>
      <c r="K51" s="85"/>
      <c r="L51" s="90"/>
      <c r="M51" s="85"/>
      <c r="O51" s="85"/>
      <c r="P51" s="86"/>
    </row>
    <row r="52" spans="1:16" s="73" customFormat="1" ht="26.1" customHeight="1" x14ac:dyDescent="0.2">
      <c r="A52" s="79">
        <v>49</v>
      </c>
      <c r="B52" s="80" t="s">
        <v>319</v>
      </c>
      <c r="C52" s="80" t="s">
        <v>320</v>
      </c>
      <c r="D52" s="80" t="s">
        <v>8</v>
      </c>
      <c r="E52" s="81">
        <v>187.5</v>
      </c>
      <c r="F52" s="93">
        <v>106</v>
      </c>
      <c r="G52" s="82">
        <v>2</v>
      </c>
      <c r="H52" s="83">
        <v>42433</v>
      </c>
      <c r="I52" s="84" t="s">
        <v>9</v>
      </c>
      <c r="J52" s="85"/>
      <c r="O52" s="85"/>
      <c r="P52" s="86"/>
    </row>
    <row r="53" spans="1:16" s="73" customFormat="1" ht="26.1" customHeight="1" x14ac:dyDescent="0.2">
      <c r="A53" s="79">
        <v>50</v>
      </c>
      <c r="B53" s="91" t="s">
        <v>285</v>
      </c>
      <c r="C53" s="80" t="s">
        <v>286</v>
      </c>
      <c r="D53" s="80" t="s">
        <v>8</v>
      </c>
      <c r="E53" s="81">
        <v>185.81</v>
      </c>
      <c r="F53" s="81">
        <v>101</v>
      </c>
      <c r="G53" s="82">
        <v>2</v>
      </c>
      <c r="H53" s="83">
        <v>42566</v>
      </c>
      <c r="I53" s="87" t="s">
        <v>13</v>
      </c>
      <c r="J53" s="85"/>
      <c r="K53" s="85"/>
      <c r="L53" s="86"/>
      <c r="M53" s="85"/>
      <c r="O53" s="85"/>
      <c r="P53" s="86"/>
    </row>
    <row r="54" spans="1:16" s="73" customFormat="1" ht="26.1" customHeight="1" x14ac:dyDescent="0.2">
      <c r="A54" s="79">
        <v>51</v>
      </c>
      <c r="B54" s="80" t="s">
        <v>360</v>
      </c>
      <c r="C54" s="80" t="s">
        <v>361</v>
      </c>
      <c r="D54" s="80" t="s">
        <v>362</v>
      </c>
      <c r="E54" s="81">
        <v>176.4</v>
      </c>
      <c r="F54" s="93">
        <v>42</v>
      </c>
      <c r="G54" s="82">
        <v>2</v>
      </c>
      <c r="H54" s="83">
        <v>42895</v>
      </c>
      <c r="I54" s="84" t="s">
        <v>20</v>
      </c>
      <c r="J54" s="85"/>
      <c r="K54" s="85"/>
      <c r="L54" s="86"/>
      <c r="M54" s="85"/>
      <c r="O54" s="85"/>
      <c r="P54" s="86"/>
    </row>
    <row r="55" spans="1:16" s="73" customFormat="1" ht="26.1" customHeight="1" x14ac:dyDescent="0.2">
      <c r="A55" s="79">
        <v>52</v>
      </c>
      <c r="B55" s="94" t="s">
        <v>37</v>
      </c>
      <c r="C55" s="80" t="s">
        <v>38</v>
      </c>
      <c r="D55" s="80" t="s">
        <v>10</v>
      </c>
      <c r="E55" s="81">
        <v>159.80000000000001</v>
      </c>
      <c r="F55" s="81">
        <v>46</v>
      </c>
      <c r="G55" s="82">
        <v>2</v>
      </c>
      <c r="H55" s="95">
        <v>42601</v>
      </c>
      <c r="I55" s="84" t="s">
        <v>20</v>
      </c>
    </row>
    <row r="56" spans="1:16" s="73" customFormat="1" ht="26.1" customHeight="1" x14ac:dyDescent="0.2">
      <c r="A56" s="79">
        <v>53</v>
      </c>
      <c r="B56" s="80" t="s">
        <v>313</v>
      </c>
      <c r="C56" s="80" t="s">
        <v>314</v>
      </c>
      <c r="D56" s="80" t="s">
        <v>8</v>
      </c>
      <c r="E56" s="81">
        <v>145.80000000000001</v>
      </c>
      <c r="F56" s="81">
        <v>81</v>
      </c>
      <c r="G56" s="82">
        <v>1</v>
      </c>
      <c r="H56" s="83">
        <v>42405</v>
      </c>
      <c r="I56" s="87" t="s">
        <v>13</v>
      </c>
      <c r="J56" s="85"/>
      <c r="K56" s="85"/>
      <c r="L56" s="86"/>
      <c r="M56" s="85"/>
      <c r="O56" s="85"/>
      <c r="P56" s="86"/>
    </row>
    <row r="57" spans="1:16" s="73" customFormat="1" ht="26.1" customHeight="1" x14ac:dyDescent="0.2">
      <c r="A57" s="79">
        <v>54</v>
      </c>
      <c r="B57" s="80" t="s">
        <v>327</v>
      </c>
      <c r="C57" s="80" t="s">
        <v>328</v>
      </c>
      <c r="D57" s="80" t="s">
        <v>14</v>
      </c>
      <c r="E57" s="81">
        <v>121.8</v>
      </c>
      <c r="F57" s="93">
        <v>79</v>
      </c>
      <c r="G57" s="82">
        <v>1</v>
      </c>
      <c r="H57" s="83">
        <v>42461</v>
      </c>
      <c r="I57" s="84" t="s">
        <v>329</v>
      </c>
      <c r="J57" s="85"/>
      <c r="K57" s="85"/>
      <c r="L57" s="86"/>
      <c r="M57" s="85"/>
      <c r="O57" s="85"/>
      <c r="P57" s="86"/>
    </row>
    <row r="58" spans="1:16" s="73" customFormat="1" ht="26.1" customHeight="1" x14ac:dyDescent="0.2">
      <c r="A58" s="79">
        <v>55</v>
      </c>
      <c r="B58" s="80" t="s">
        <v>442</v>
      </c>
      <c r="C58" s="80" t="s">
        <v>443</v>
      </c>
      <c r="D58" s="80" t="s">
        <v>8</v>
      </c>
      <c r="E58" s="81">
        <v>121</v>
      </c>
      <c r="F58" s="93">
        <v>25</v>
      </c>
      <c r="G58" s="82">
        <v>1</v>
      </c>
      <c r="H58" s="83">
        <v>42405</v>
      </c>
      <c r="I58" s="87" t="s">
        <v>16</v>
      </c>
      <c r="J58" s="85"/>
      <c r="O58" s="85"/>
      <c r="P58" s="86"/>
    </row>
    <row r="59" spans="1:16" s="73" customFormat="1" ht="26.1" customHeight="1" x14ac:dyDescent="0.2">
      <c r="A59" s="79">
        <v>56</v>
      </c>
      <c r="B59" s="80" t="s">
        <v>252</v>
      </c>
      <c r="C59" s="80" t="s">
        <v>250</v>
      </c>
      <c r="D59" s="80" t="s">
        <v>251</v>
      </c>
      <c r="E59" s="98">
        <v>110</v>
      </c>
      <c r="F59" s="98">
        <v>24</v>
      </c>
      <c r="G59" s="82">
        <v>1</v>
      </c>
      <c r="H59" s="83" t="s">
        <v>253</v>
      </c>
      <c r="I59" s="84" t="s">
        <v>34</v>
      </c>
      <c r="J59" s="85"/>
      <c r="K59" s="85"/>
      <c r="L59" s="86"/>
      <c r="M59" s="85"/>
      <c r="O59" s="85"/>
      <c r="P59" s="86"/>
    </row>
    <row r="60" spans="1:16" s="73" customFormat="1" ht="26.1" customHeight="1" x14ac:dyDescent="0.2">
      <c r="A60" s="79">
        <v>57</v>
      </c>
      <c r="B60" s="94" t="s">
        <v>71</v>
      </c>
      <c r="C60" s="80" t="s">
        <v>72</v>
      </c>
      <c r="D60" s="80" t="s">
        <v>73</v>
      </c>
      <c r="E60" s="81">
        <v>105</v>
      </c>
      <c r="F60" s="81">
        <v>36</v>
      </c>
      <c r="G60" s="82">
        <v>1</v>
      </c>
      <c r="H60" s="95">
        <v>42713</v>
      </c>
      <c r="I60" s="84" t="s">
        <v>20</v>
      </c>
      <c r="L60" s="96"/>
    </row>
    <row r="61" spans="1:16" s="73" customFormat="1" ht="26.1" customHeight="1" x14ac:dyDescent="0.2">
      <c r="A61" s="79">
        <v>58</v>
      </c>
      <c r="B61" s="80" t="s">
        <v>129</v>
      </c>
      <c r="C61" s="80" t="s">
        <v>130</v>
      </c>
      <c r="D61" s="80" t="s">
        <v>131</v>
      </c>
      <c r="E61" s="81">
        <v>104.5</v>
      </c>
      <c r="F61" s="81">
        <v>24</v>
      </c>
      <c r="G61" s="82">
        <v>2</v>
      </c>
      <c r="H61" s="83">
        <v>42748</v>
      </c>
      <c r="I61" s="84" t="s">
        <v>34</v>
      </c>
      <c r="J61" s="85"/>
      <c r="K61" s="85"/>
      <c r="L61" s="90"/>
      <c r="M61" s="85"/>
      <c r="O61" s="85"/>
      <c r="P61" s="86"/>
    </row>
    <row r="62" spans="1:16" s="73" customFormat="1" ht="26.1" customHeight="1" x14ac:dyDescent="0.2">
      <c r="A62" s="79">
        <v>59</v>
      </c>
      <c r="B62" s="94" t="s">
        <v>297</v>
      </c>
      <c r="C62" s="94" t="s">
        <v>298</v>
      </c>
      <c r="D62" s="80" t="s">
        <v>216</v>
      </c>
      <c r="E62" s="81">
        <v>97</v>
      </c>
      <c r="F62" s="81">
        <v>31</v>
      </c>
      <c r="G62" s="82">
        <v>2</v>
      </c>
      <c r="H62" s="95">
        <v>42860</v>
      </c>
      <c r="I62" s="84" t="s">
        <v>20</v>
      </c>
    </row>
    <row r="63" spans="1:16" s="73" customFormat="1" ht="26.1" customHeight="1" x14ac:dyDescent="0.2">
      <c r="A63" s="79">
        <v>60</v>
      </c>
      <c r="B63" s="80" t="s">
        <v>208</v>
      </c>
      <c r="C63" s="80" t="s">
        <v>209</v>
      </c>
      <c r="D63" s="80" t="s">
        <v>210</v>
      </c>
      <c r="E63" s="81">
        <v>97</v>
      </c>
      <c r="F63" s="81">
        <v>48</v>
      </c>
      <c r="G63" s="82">
        <v>1</v>
      </c>
      <c r="H63" s="83">
        <v>42797</v>
      </c>
      <c r="I63" s="87" t="s">
        <v>16</v>
      </c>
      <c r="J63" s="85"/>
      <c r="K63" s="85"/>
      <c r="L63" s="86"/>
      <c r="M63" s="85"/>
      <c r="O63" s="85"/>
      <c r="P63" s="86"/>
    </row>
    <row r="64" spans="1:16" s="73" customFormat="1" ht="26.1" customHeight="1" x14ac:dyDescent="0.2">
      <c r="A64" s="79">
        <v>61</v>
      </c>
      <c r="B64" s="94" t="s">
        <v>47</v>
      </c>
      <c r="C64" s="94" t="s">
        <v>46</v>
      </c>
      <c r="D64" s="80" t="s">
        <v>10</v>
      </c>
      <c r="E64" s="81">
        <v>79.099999999999994</v>
      </c>
      <c r="F64" s="81">
        <v>15</v>
      </c>
      <c r="G64" s="82">
        <v>1</v>
      </c>
      <c r="H64" s="95">
        <v>42657</v>
      </c>
      <c r="I64" s="84" t="s">
        <v>20</v>
      </c>
    </row>
    <row r="65" spans="1:19" s="73" customFormat="1" ht="26.1" customHeight="1" x14ac:dyDescent="0.2">
      <c r="A65" s="79">
        <v>62</v>
      </c>
      <c r="B65" s="80" t="s">
        <v>172</v>
      </c>
      <c r="C65" s="80" t="s">
        <v>171</v>
      </c>
      <c r="D65" s="80" t="s">
        <v>10</v>
      </c>
      <c r="E65" s="81">
        <v>69</v>
      </c>
      <c r="F65" s="81">
        <v>21</v>
      </c>
      <c r="G65" s="82">
        <v>1</v>
      </c>
      <c r="H65" s="83">
        <v>42772</v>
      </c>
      <c r="I65" s="99" t="s">
        <v>34</v>
      </c>
      <c r="J65" s="85"/>
      <c r="K65" s="85"/>
      <c r="L65" s="90"/>
      <c r="M65" s="85"/>
      <c r="O65" s="85"/>
      <c r="P65" s="86"/>
    </row>
    <row r="66" spans="1:19" s="73" customFormat="1" ht="26.1" customHeight="1" x14ac:dyDescent="0.2">
      <c r="A66" s="79">
        <v>63</v>
      </c>
      <c r="B66" s="80" t="s">
        <v>429</v>
      </c>
      <c r="C66" s="80" t="s">
        <v>430</v>
      </c>
      <c r="D66" s="80" t="s">
        <v>10</v>
      </c>
      <c r="E66" s="81">
        <v>68.099999999999994</v>
      </c>
      <c r="F66" s="93">
        <v>13</v>
      </c>
      <c r="G66" s="82">
        <v>9</v>
      </c>
      <c r="H66" s="83">
        <v>42545</v>
      </c>
      <c r="I66" s="99" t="s">
        <v>15</v>
      </c>
      <c r="J66" s="85"/>
      <c r="O66" s="85"/>
      <c r="P66" s="86"/>
    </row>
    <row r="67" spans="1:19" s="73" customFormat="1" ht="26.1" customHeight="1" x14ac:dyDescent="0.2">
      <c r="A67" s="79">
        <v>64</v>
      </c>
      <c r="B67" s="94" t="s">
        <v>138</v>
      </c>
      <c r="C67" s="80" t="s">
        <v>139</v>
      </c>
      <c r="D67" s="80" t="s">
        <v>76</v>
      </c>
      <c r="E67" s="81">
        <v>64.099999999999994</v>
      </c>
      <c r="F67" s="81">
        <v>14</v>
      </c>
      <c r="G67" s="82">
        <v>1</v>
      </c>
      <c r="H67" s="95">
        <v>42769</v>
      </c>
      <c r="I67" s="84" t="s">
        <v>43</v>
      </c>
    </row>
    <row r="68" spans="1:19" s="73" customFormat="1" ht="26.1" customHeight="1" x14ac:dyDescent="0.2">
      <c r="A68" s="79">
        <v>65</v>
      </c>
      <c r="B68" s="80" t="s">
        <v>89</v>
      </c>
      <c r="C68" s="80" t="s">
        <v>90</v>
      </c>
      <c r="D68" s="80" t="s">
        <v>8</v>
      </c>
      <c r="E68" s="81">
        <v>58.5</v>
      </c>
      <c r="F68" s="81">
        <v>18</v>
      </c>
      <c r="G68" s="82">
        <v>1</v>
      </c>
      <c r="H68" s="83">
        <v>42713</v>
      </c>
      <c r="I68" s="87" t="s">
        <v>11</v>
      </c>
      <c r="J68" s="85"/>
      <c r="K68" s="85"/>
      <c r="L68" s="90"/>
      <c r="M68" s="85"/>
      <c r="O68" s="85"/>
      <c r="P68" s="86"/>
    </row>
    <row r="69" spans="1:19" s="73" customFormat="1" ht="26.1" customHeight="1" x14ac:dyDescent="0.2">
      <c r="A69" s="79">
        <v>66</v>
      </c>
      <c r="B69" s="80" t="s">
        <v>323</v>
      </c>
      <c r="C69" s="80" t="s">
        <v>324</v>
      </c>
      <c r="D69" s="80" t="s">
        <v>8</v>
      </c>
      <c r="E69" s="81">
        <v>54</v>
      </c>
      <c r="F69" s="81">
        <v>31</v>
      </c>
      <c r="G69" s="82">
        <v>1</v>
      </c>
      <c r="H69" s="83">
        <v>42601</v>
      </c>
      <c r="I69" s="84" t="s">
        <v>9</v>
      </c>
      <c r="J69" s="85"/>
      <c r="K69" s="85"/>
      <c r="L69" s="86"/>
      <c r="M69" s="85"/>
      <c r="O69" s="85"/>
      <c r="P69" s="86"/>
    </row>
    <row r="70" spans="1:19" s="73" customFormat="1" ht="26.1" customHeight="1" x14ac:dyDescent="0.2">
      <c r="A70" s="79">
        <v>67</v>
      </c>
      <c r="B70" s="91" t="s">
        <v>221</v>
      </c>
      <c r="C70" s="91" t="s">
        <v>222</v>
      </c>
      <c r="D70" s="91" t="s">
        <v>224</v>
      </c>
      <c r="E70" s="100">
        <v>37.5</v>
      </c>
      <c r="F70" s="100">
        <v>12</v>
      </c>
      <c r="G70" s="92">
        <v>1</v>
      </c>
      <c r="H70" s="83">
        <v>42804</v>
      </c>
      <c r="I70" s="84" t="s">
        <v>34</v>
      </c>
      <c r="J70" s="85"/>
      <c r="K70" s="85"/>
      <c r="L70" s="86"/>
      <c r="M70" s="85"/>
      <c r="O70" s="85"/>
      <c r="P70" s="86"/>
    </row>
    <row r="71" spans="1:19" s="73" customFormat="1" ht="26.1" customHeight="1" x14ac:dyDescent="0.2">
      <c r="A71" s="79">
        <v>68</v>
      </c>
      <c r="B71" s="80" t="s">
        <v>340</v>
      </c>
      <c r="C71" s="80" t="s">
        <v>341</v>
      </c>
      <c r="D71" s="80" t="s">
        <v>10</v>
      </c>
      <c r="E71" s="81">
        <v>36.5</v>
      </c>
      <c r="F71" s="81">
        <v>12</v>
      </c>
      <c r="G71" s="82">
        <v>1</v>
      </c>
      <c r="H71" s="88">
        <v>42902</v>
      </c>
      <c r="I71" s="87" t="s">
        <v>11</v>
      </c>
      <c r="J71" s="85"/>
      <c r="K71" s="85"/>
      <c r="L71" s="86"/>
      <c r="M71" s="85"/>
      <c r="O71" s="85"/>
      <c r="P71" s="86"/>
    </row>
    <row r="72" spans="1:19" s="73" customFormat="1" ht="26.1" customHeight="1" x14ac:dyDescent="0.2">
      <c r="A72" s="79">
        <v>69</v>
      </c>
      <c r="B72" s="80" t="s">
        <v>428</v>
      </c>
      <c r="C72" s="80" t="s">
        <v>428</v>
      </c>
      <c r="D72" s="80" t="s">
        <v>12</v>
      </c>
      <c r="E72" s="81">
        <v>34.5</v>
      </c>
      <c r="F72" s="81">
        <v>10</v>
      </c>
      <c r="G72" s="82">
        <v>1</v>
      </c>
      <c r="H72" s="83">
        <v>42664</v>
      </c>
      <c r="I72" s="84" t="s">
        <v>15</v>
      </c>
      <c r="J72" s="85"/>
      <c r="K72" s="85"/>
      <c r="L72" s="86"/>
      <c r="M72" s="85"/>
      <c r="O72" s="85"/>
      <c r="P72" s="86"/>
    </row>
    <row r="73" spans="1:19" s="73" customFormat="1" ht="26.1" customHeight="1" x14ac:dyDescent="0.2">
      <c r="A73" s="79">
        <v>70</v>
      </c>
      <c r="B73" s="89" t="s">
        <v>282</v>
      </c>
      <c r="C73" s="80" t="s">
        <v>281</v>
      </c>
      <c r="D73" s="80" t="s">
        <v>8</v>
      </c>
      <c r="E73" s="81">
        <v>28.8</v>
      </c>
      <c r="F73" s="81">
        <v>16</v>
      </c>
      <c r="G73" s="82">
        <v>1</v>
      </c>
      <c r="H73" s="83">
        <v>42650</v>
      </c>
      <c r="I73" s="84" t="s">
        <v>36</v>
      </c>
      <c r="J73" s="85"/>
      <c r="K73" s="85"/>
      <c r="L73" s="101"/>
      <c r="M73" s="85"/>
      <c r="O73" s="85"/>
      <c r="P73" s="86"/>
    </row>
    <row r="74" spans="1:19" s="73" customFormat="1" ht="26.1" customHeight="1" x14ac:dyDescent="0.2">
      <c r="B74" s="102"/>
      <c r="C74" s="102"/>
      <c r="D74" s="102"/>
      <c r="E74" s="103"/>
      <c r="F74" s="103"/>
      <c r="G74" s="104"/>
      <c r="H74" s="96"/>
      <c r="I74" s="96"/>
      <c r="J74" s="85"/>
      <c r="O74" s="85"/>
      <c r="P74" s="86"/>
    </row>
    <row r="75" spans="1:19" s="73" customFormat="1" ht="26.1" customHeight="1" thickBot="1" x14ac:dyDescent="0.25">
      <c r="B75" s="105"/>
      <c r="C75" s="105"/>
      <c r="D75" s="105"/>
      <c r="E75" s="106">
        <f>SUM(E4:E74)</f>
        <v>1435101.7099999995</v>
      </c>
      <c r="F75" s="106">
        <f>SUM(F4:F74)</f>
        <v>288860</v>
      </c>
      <c r="H75" s="85"/>
      <c r="J75" s="85"/>
      <c r="O75" s="85"/>
      <c r="P75" s="86"/>
      <c r="Q75" s="107"/>
      <c r="S75" s="108"/>
    </row>
    <row r="77" spans="1:19" ht="15.6" x14ac:dyDescent="0.3">
      <c r="C77" s="110" t="s">
        <v>182</v>
      </c>
      <c r="E77" s="111">
        <f>'Sausis '!E50</f>
        <v>2056737.0400000005</v>
      </c>
      <c r="F77" s="111">
        <f>'Sausis '!F50</f>
        <v>424719</v>
      </c>
    </row>
    <row r="78" spans="1:19" ht="15.6" x14ac:dyDescent="0.3">
      <c r="C78" s="110" t="s">
        <v>184</v>
      </c>
      <c r="E78" s="111">
        <f>Vasaris!E53</f>
        <v>2266911.6999999993</v>
      </c>
      <c r="F78" s="111">
        <f>Vasaris!F53</f>
        <v>452237</v>
      </c>
    </row>
    <row r="79" spans="1:19" ht="15.6" x14ac:dyDescent="0.3">
      <c r="C79" s="110" t="s">
        <v>226</v>
      </c>
      <c r="E79" s="111">
        <f>Kovas!E60</f>
        <v>1502042.4199999997</v>
      </c>
      <c r="F79" s="111">
        <f>Kovas!F60</f>
        <v>307116</v>
      </c>
    </row>
    <row r="80" spans="1:19" ht="15.6" x14ac:dyDescent="0.3">
      <c r="C80" s="110" t="s">
        <v>262</v>
      </c>
      <c r="E80" s="111">
        <f>Balandis!E44</f>
        <v>1604670.16</v>
      </c>
      <c r="F80" s="111">
        <f>Balandis!F44</f>
        <v>331821</v>
      </c>
    </row>
    <row r="81" spans="3:6" ht="15.6" x14ac:dyDescent="0.3">
      <c r="C81" s="110" t="s">
        <v>302</v>
      </c>
      <c r="E81" s="111">
        <f>Gegužė!E54</f>
        <v>813639.7</v>
      </c>
      <c r="F81" s="111">
        <f>Gegužė!F54</f>
        <v>161841</v>
      </c>
    </row>
    <row r="82" spans="3:6" ht="15.6" x14ac:dyDescent="0.3">
      <c r="C82" s="110" t="s">
        <v>402</v>
      </c>
      <c r="E82" s="111">
        <f>Birželis!E75</f>
        <v>1310890.3900000004</v>
      </c>
      <c r="F82" s="111">
        <f>Birželis!F75</f>
        <v>267519</v>
      </c>
    </row>
    <row r="83" spans="3:6" ht="15.6" x14ac:dyDescent="0.3">
      <c r="C83" s="110" t="s">
        <v>426</v>
      </c>
      <c r="E83" s="111">
        <f>Liepa!E62</f>
        <v>1732644.4800000002</v>
      </c>
      <c r="F83" s="111">
        <f>Liepa!F62</f>
        <v>340301</v>
      </c>
    </row>
    <row r="84" spans="3:6" ht="15.6" x14ac:dyDescent="0.3">
      <c r="C84" s="110"/>
      <c r="E84" s="111"/>
      <c r="F84" s="111"/>
    </row>
    <row r="85" spans="3:6" ht="15.6" x14ac:dyDescent="0.3">
      <c r="C85" s="112" t="s">
        <v>183</v>
      </c>
      <c r="E85" s="111">
        <f>SUM(E75:E84)</f>
        <v>12722637.6</v>
      </c>
      <c r="F85" s="111">
        <f>SUM(F75:F84)</f>
        <v>2574414</v>
      </c>
    </row>
  </sheetData>
  <sortState ref="A4:S73">
    <sortCondition descending="1" ref="E4:E73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2017</vt:lpstr>
      <vt:lpstr>Sausis </vt:lpstr>
      <vt:lpstr>Vasaris</vt:lpstr>
      <vt:lpstr>Kovas</vt:lpstr>
      <vt:lpstr>Balandis</vt:lpstr>
      <vt:lpstr>Gegužė</vt:lpstr>
      <vt:lpstr>Birželis</vt:lpstr>
      <vt:lpstr>Liepa</vt:lpstr>
      <vt:lpstr>Rugpjūtis</vt:lpstr>
      <vt:lpstr>Rugsėjis</vt:lpstr>
      <vt:lpstr>Spalis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2017-11-14T14:37:01Z</dcterms:modified>
</cp:coreProperties>
</file>